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240" windowHeight="7110" tabRatio="728" firstSheet="1" activeTab="1"/>
  </bookViews>
  <sheets>
    <sheet name="Guidance" sheetId="1" r:id="rId1"/>
    <sheet name="Data" sheetId="2" r:id="rId2"/>
    <sheet name="Dates &amp; Your Baby" sheetId="3" r:id="rId3"/>
    <sheet name="Care while you were pregnant" sheetId="4" r:id="rId4"/>
    <sheet name="Antenatal check-ups" sheetId="5" r:id="rId5"/>
    <sheet name="Tests and scans" sheetId="6" r:id="rId6"/>
    <sheet name="During your pregnancy" sheetId="7" r:id="rId7"/>
    <sheet name="Antenatal classes" sheetId="8" r:id="rId8"/>
    <sheet name="Your labour and the birth" sheetId="9" r:id="rId9"/>
    <sheet name="The birth of your baby" sheetId="10" r:id="rId10"/>
    <sheet name="The staff caring for you" sheetId="11" r:id="rId11"/>
    <sheet name="Care in hospital after birth" sheetId="12" r:id="rId12"/>
    <sheet name="Feeding your baby" sheetId="13" r:id="rId13"/>
    <sheet name="Care at home after the birth" sheetId="14" r:id="rId14"/>
    <sheet name="You and your household" sheetId="15" r:id="rId15"/>
  </sheets>
  <externalReferences>
    <externalReference r:id="rId18"/>
  </externalReferences>
  <definedNames/>
  <calcPr fullCalcOnLoad="1"/>
</workbook>
</file>

<file path=xl/sharedStrings.xml><?xml version="1.0" encoding="utf-8"?>
<sst xmlns="http://schemas.openxmlformats.org/spreadsheetml/2006/main" count="786" uniqueCount="512">
  <si>
    <t>Yes, some of the time</t>
  </si>
  <si>
    <t>No, not at all</t>
  </si>
  <si>
    <t>No, but it was not possible to have any pain relief (e.g. there was not time)</t>
  </si>
  <si>
    <t>I did not want any pain relief</t>
  </si>
  <si>
    <t xml:space="preserve">Other </t>
  </si>
  <si>
    <t>On a bed</t>
  </si>
  <si>
    <t>On the floor</t>
  </si>
  <si>
    <t>Sitting / sitting supported by pillows</t>
  </si>
  <si>
    <t>On my side</t>
  </si>
  <si>
    <t>Standing, squatting or kneeling</t>
  </si>
  <si>
    <t>Lying with my legs in stirrups</t>
  </si>
  <si>
    <t>Within 20 minutes</t>
  </si>
  <si>
    <t>20 minutes to 1 hour</t>
  </si>
  <si>
    <t>More than 1 hour</t>
  </si>
  <si>
    <t>I did not have stitches</t>
  </si>
  <si>
    <t>I did not have an episiotomy (cut) or a tear</t>
  </si>
  <si>
    <t>One</t>
  </si>
  <si>
    <t>Yes, during labour</t>
  </si>
  <si>
    <t>Yes, shortly after the birth</t>
  </si>
  <si>
    <t>Yes, during labour and shortly after the birth</t>
  </si>
  <si>
    <t>Breast milk (or expressed breast milk) only</t>
  </si>
  <si>
    <t>Formula (bottle) milk only</t>
  </si>
  <si>
    <t>Not sure</t>
  </si>
  <si>
    <t>Yes, generally</t>
  </si>
  <si>
    <t>Don't know</t>
  </si>
  <si>
    <t>Too long</t>
  </si>
  <si>
    <t>Not sure / Don't know</t>
  </si>
  <si>
    <t>Too short</t>
  </si>
  <si>
    <t>Very good</t>
  </si>
  <si>
    <t>Good</t>
  </si>
  <si>
    <t>Fair</t>
  </si>
  <si>
    <t>Poor</t>
  </si>
  <si>
    <t>No, I visited the midwife or saw a midwife in a clinic</t>
  </si>
  <si>
    <t>No, I was not offered a visit</t>
  </si>
  <si>
    <t>No, for another reason</t>
  </si>
  <si>
    <t>I saw a midwife as much as I wanted</t>
  </si>
  <si>
    <t>Excellent</t>
  </si>
  <si>
    <t>English</t>
  </si>
  <si>
    <t>Other European language</t>
  </si>
  <si>
    <t>Asian language</t>
  </si>
  <si>
    <t>African language</t>
  </si>
  <si>
    <t>Other, including British Sign Language</t>
  </si>
  <si>
    <t>British</t>
  </si>
  <si>
    <t>Irish</t>
  </si>
  <si>
    <t>White and Black Caribbean</t>
  </si>
  <si>
    <t>White and Black African</t>
  </si>
  <si>
    <t>White and Asian</t>
  </si>
  <si>
    <t>Indian</t>
  </si>
  <si>
    <t>Pakistani</t>
  </si>
  <si>
    <t>Bangladeshi</t>
  </si>
  <si>
    <t>Any other Asian background</t>
  </si>
  <si>
    <t>Caribbean</t>
  </si>
  <si>
    <t>African</t>
  </si>
  <si>
    <t>Chinese</t>
  </si>
  <si>
    <t>A single baby</t>
  </si>
  <si>
    <t xml:space="preserve">During your pregnancy did your midwife discuss infant feeding with you?          </t>
  </si>
  <si>
    <t>Twins</t>
  </si>
  <si>
    <t>Triplets, quads or more</t>
  </si>
  <si>
    <t>Record</t>
  </si>
  <si>
    <t>Birth</t>
  </si>
  <si>
    <t>PCT of Residence</t>
  </si>
  <si>
    <t>Day of questionnaire being received</t>
  </si>
  <si>
    <t>Month of receiving questionnaire</t>
  </si>
  <si>
    <t>Year of receiving questionnaire</t>
  </si>
  <si>
    <t>Outcome</t>
  </si>
  <si>
    <t>Day of receiving questionnaire (N or NN)</t>
  </si>
  <si>
    <t>Year of questionnaire being received (NNNN)</t>
  </si>
  <si>
    <t>Outcome of sending questionnaire (N) 1=returned usable; 2=returned undelivered; 3=died; 4=too ill or opted out; 5=not eligible; 6=not returned</t>
  </si>
  <si>
    <t>NHS Trust Site Code (NNNNN)</t>
  </si>
  <si>
    <t>PCT of Residence (NNN)</t>
  </si>
  <si>
    <t>Day of delivery</t>
  </si>
  <si>
    <t>Month of delivery</t>
  </si>
  <si>
    <t>A4</t>
  </si>
  <si>
    <t>B1</t>
  </si>
  <si>
    <t>B2</t>
  </si>
  <si>
    <t>B3</t>
  </si>
  <si>
    <t>B4</t>
  </si>
  <si>
    <t>B5</t>
  </si>
  <si>
    <t>B6</t>
  </si>
  <si>
    <t>B7</t>
  </si>
  <si>
    <t>B8</t>
  </si>
  <si>
    <t>B9</t>
  </si>
  <si>
    <t>B10</t>
  </si>
  <si>
    <t>B13</t>
  </si>
  <si>
    <t>B14</t>
  </si>
  <si>
    <t>B15</t>
  </si>
  <si>
    <t>B16</t>
  </si>
  <si>
    <t>B17</t>
  </si>
  <si>
    <t>B20</t>
  </si>
  <si>
    <t>B22</t>
  </si>
  <si>
    <t>B23</t>
  </si>
  <si>
    <t>C4</t>
  </si>
  <si>
    <t>C9</t>
  </si>
  <si>
    <t>C10</t>
  </si>
  <si>
    <t>C11</t>
  </si>
  <si>
    <t>C12</t>
  </si>
  <si>
    <t>C13</t>
  </si>
  <si>
    <t>C14</t>
  </si>
  <si>
    <t>C15</t>
  </si>
  <si>
    <t>C16</t>
  </si>
  <si>
    <t>C17</t>
  </si>
  <si>
    <t>D1</t>
  </si>
  <si>
    <t>E2</t>
  </si>
  <si>
    <t>E3</t>
  </si>
  <si>
    <t>E5</t>
  </si>
  <si>
    <t>F1</t>
  </si>
  <si>
    <t>F2</t>
  </si>
  <si>
    <t>F3</t>
  </si>
  <si>
    <t>G1</t>
  </si>
  <si>
    <t>G3</t>
  </si>
  <si>
    <t xml:space="preserve">Did you give birth to a single baby, twins or more in your most recent pregnancy?   </t>
  </si>
  <si>
    <t>When you were at home after the birth of your baby did you have the name and telephone number of a midwife or health visitor you could contact if you were worried?</t>
  </si>
  <si>
    <t>Both breast and formula (bottle) milk</t>
  </si>
  <si>
    <t xml:space="preserve">Roughly how many weeks pregnant were you when you first saw this health professional about your pregnancy care? </t>
  </si>
  <si>
    <t xml:space="preserve">Were you given a copy of The Pregnancy Book?           </t>
  </si>
  <si>
    <t xml:space="preserve">Did you have a scan at around 20 weeks of pregnancy?         </t>
  </si>
  <si>
    <t xml:space="preserve">Roughly how many ultrasound scans did you have in total during this pregnancy?        </t>
  </si>
  <si>
    <t xml:space="preserve">During your pregnancy did you have the name and telephone number of a midwife you could contact if you were worried? </t>
  </si>
  <si>
    <t xml:space="preserve">When was your baby born (day)?  (N or NN)              </t>
  </si>
  <si>
    <t xml:space="preserve">Roughly how many weeks pregnant were you when your baby was born?       </t>
  </si>
  <si>
    <t>B21</t>
  </si>
  <si>
    <t>C2</t>
  </si>
  <si>
    <t>C8</t>
  </si>
  <si>
    <t xml:space="preserve">Have you had a previous pregnancy?              </t>
  </si>
  <si>
    <t xml:space="preserve">How many babies have you given birth to before this pregnancy?           </t>
  </si>
  <si>
    <t>D3</t>
  </si>
  <si>
    <t>E4</t>
  </si>
  <si>
    <t>G2</t>
  </si>
  <si>
    <t>Question</t>
  </si>
  <si>
    <t>Answers</t>
  </si>
  <si>
    <t>Total</t>
  </si>
  <si>
    <t>Percentage</t>
  </si>
  <si>
    <t>Midwife</t>
  </si>
  <si>
    <t>Other</t>
  </si>
  <si>
    <t>Missing</t>
  </si>
  <si>
    <t>Yes</t>
  </si>
  <si>
    <t>No</t>
  </si>
  <si>
    <t>No, but this was not possible for medical reasons</t>
  </si>
  <si>
    <t>Don't know / Can't remember</t>
  </si>
  <si>
    <t xml:space="preserve">When was your baby born (month)? (N or NN)          </t>
  </si>
  <si>
    <t>Yes, definitely</t>
  </si>
  <si>
    <t>Yes, to some extent</t>
  </si>
  <si>
    <t>No, but I would have liked some information</t>
  </si>
  <si>
    <t xml:space="preserve">No, but I did not need this information </t>
  </si>
  <si>
    <t>No, I already had one</t>
  </si>
  <si>
    <t>None</t>
  </si>
  <si>
    <t>1 to 6</t>
  </si>
  <si>
    <t>7 to 9</t>
  </si>
  <si>
    <t>10 to 14</t>
  </si>
  <si>
    <t>Yes, every time</t>
  </si>
  <si>
    <t>Yes, most of the time</t>
  </si>
  <si>
    <t>I did not see a midwife</t>
  </si>
  <si>
    <t>Yes, a blood test only</t>
  </si>
  <si>
    <t>Yes, a nuchal scan only</t>
  </si>
  <si>
    <t>Yes, a nuchal scan and a blood test</t>
  </si>
  <si>
    <t>No, I was not offered any classes</t>
  </si>
  <si>
    <t>No, they were all booked up</t>
  </si>
  <si>
    <t>No, I did not need to attend the classes</t>
  </si>
  <si>
    <t>Yes, always</t>
  </si>
  <si>
    <t>Yes, sometimes</t>
  </si>
  <si>
    <t>Day of delivery (N or NN)</t>
  </si>
  <si>
    <t>Year of delivery (NNNN)</t>
  </si>
  <si>
    <t>Ethnic category (N) A=White British; B=White Irish; C=White other; D=Mixed white and black Caribbean; E=Mixed white and black African; F=Mixed White and Asian; G=Mixed other; H=Asian Indian; J= Asian Pakistani; K=Asian Bangladeshi; L=Asian other; M=Black Caribbean; N=Black African; P=Black other; R=Chinese; S=Any other ethnic group; Z=Not stated</t>
  </si>
  <si>
    <t>Ethnic category</t>
  </si>
  <si>
    <t>Place of birth</t>
  </si>
  <si>
    <t>A1</t>
  </si>
  <si>
    <t>A2_day</t>
  </si>
  <si>
    <t>A2_month</t>
  </si>
  <si>
    <t>A2_year</t>
  </si>
  <si>
    <t>A3</t>
  </si>
  <si>
    <t xml:space="preserve">What time was your baby born?            </t>
  </si>
  <si>
    <t>A5</t>
  </si>
  <si>
    <t>B11</t>
  </si>
  <si>
    <t>B18</t>
  </si>
  <si>
    <t>B19</t>
  </si>
  <si>
    <t>B24</t>
  </si>
  <si>
    <t>B25</t>
  </si>
  <si>
    <t>B26</t>
  </si>
  <si>
    <t>C1</t>
  </si>
  <si>
    <t>C6</t>
  </si>
  <si>
    <t>C7</t>
  </si>
  <si>
    <t>D2</t>
  </si>
  <si>
    <t>D4</t>
  </si>
  <si>
    <t>E1</t>
  </si>
  <si>
    <t>F4</t>
  </si>
  <si>
    <t>F5</t>
  </si>
  <si>
    <t>F6</t>
  </si>
  <si>
    <t xml:space="preserve">Did you have a ‘dating scan’?  This takes place between 8-14 weeks of pregnancy.           </t>
  </si>
  <si>
    <t xml:space="preserve">Did you have any screening tests (a blood test or nuchal scan) to check whether your baby might have Down’s syndrome? </t>
  </si>
  <si>
    <t>If you contacted a midwife, were you given the help you needed?</t>
  </si>
  <si>
    <t>Roughly how long did your labour last?</t>
  </si>
  <si>
    <t xml:space="preserve">During your labour, were you able to move around and choose the position that made you most comfortable?     </t>
  </si>
  <si>
    <t xml:space="preserve">During your labour and birth, did you feel you got the pain relief you wanted? </t>
  </si>
  <si>
    <t>Where was your baby born?</t>
  </si>
  <si>
    <t xml:space="preserve">Thinking about the birth of your baby, what kind of delivery did you have?         </t>
  </si>
  <si>
    <t xml:space="preserve">Where did you give birth?   </t>
  </si>
  <si>
    <t>Did you have skin to skin contact (baby naked, directly on your chest or tummy) with your baby shortly after the birth?</t>
  </si>
  <si>
    <t>Did you have confidence and trust in the staff caring for you during your labour and birth?</t>
  </si>
  <si>
    <t xml:space="preserve">If you had a partner or a companion with you during your labour and delivery, were they made welcome by the staff?   </t>
  </si>
  <si>
    <t xml:space="preserve">Were you (and/or your partner or a companion) left alone by midwives or doctors at a time when it worried you?       </t>
  </si>
  <si>
    <t xml:space="preserve">How long did you stay in hospital after your baby was born?       </t>
  </si>
  <si>
    <t xml:space="preserve">Thinking about the care you received in hospital after the birth of your baby, were you given the information or explanations you needed?    </t>
  </si>
  <si>
    <t>Thinking about the care you received in hospital after the birth of your baby, were you treated with kindness and understanding?</t>
  </si>
  <si>
    <t xml:space="preserve">In the first few days after the birth how was your baby fed?         </t>
  </si>
  <si>
    <t>Did you ever put your baby to the breast (even if it was only once)?</t>
  </si>
  <si>
    <t xml:space="preserve">If you contacted a midwife or health visitor, were you given the help you needed?      </t>
  </si>
  <si>
    <t>Since your baby’s birth have you been visited at home by a midwife?</t>
  </si>
  <si>
    <t xml:space="preserve">How many times in total did you see a midwife after you went home?    </t>
  </si>
  <si>
    <t>Would you have liked to have seen a midwife …</t>
  </si>
  <si>
    <t xml:space="preserve">Did you have a postnatal check-up of your own health? (Around 4-8 weeks after the birth) </t>
  </si>
  <si>
    <t xml:space="preserve">Were you given enough information about your own recovery after the birth?      </t>
  </si>
  <si>
    <t xml:space="preserve">Were you given enough information about any emotional changes you might experience after the birth?   </t>
  </si>
  <si>
    <t>Were you given information or offered advice from a health professional about contraception?</t>
  </si>
  <si>
    <t xml:space="preserve">Who do you live with now?      </t>
  </si>
  <si>
    <t xml:space="preserve">To which of these ethnic groups would you say you belong? </t>
  </si>
  <si>
    <t>I have deafness or severe hearing impairment</t>
  </si>
  <si>
    <t>I have a long-standing physical condition</t>
  </si>
  <si>
    <t>I have a learning disability</t>
  </si>
  <si>
    <t>I have a mental health condition</t>
  </si>
  <si>
    <t>I have a long-standing illness</t>
  </si>
  <si>
    <t>I do not have a long-standing condition</t>
  </si>
  <si>
    <t>My condition causes difficulties with everyday activities that people of my age can usually do</t>
  </si>
  <si>
    <t>My condition causes difficulties at work, in education, or training</t>
  </si>
  <si>
    <t>My condition causes difficulties with reading or writing</t>
  </si>
  <si>
    <t>My condition causes difficulties with people's attitudes to me because of my condition</t>
  </si>
  <si>
    <t>My condition causes difficulties with communicating, mixing with others, or socialising</t>
  </si>
  <si>
    <t>My condition causes difficulties with other activities</t>
  </si>
  <si>
    <t>My condition causes difficulties with none of these</t>
  </si>
  <si>
    <r>
      <t>A1</t>
    </r>
    <r>
      <rPr>
        <sz val="11"/>
        <rFont val="Arial"/>
        <family val="2"/>
      </rPr>
      <t>. Did you give birth to a single baby, twins or more in your most recent pregnancy?</t>
    </r>
  </si>
  <si>
    <r>
      <t>A2_day</t>
    </r>
    <r>
      <rPr>
        <sz val="11"/>
        <rFont val="Arial"/>
        <family val="2"/>
      </rPr>
      <t>. When was your baby born (day)?</t>
    </r>
  </si>
  <si>
    <r>
      <t>A2_month</t>
    </r>
    <r>
      <rPr>
        <sz val="11"/>
        <rFont val="Arial"/>
        <family val="2"/>
      </rPr>
      <t>. When was your baby born (month)?</t>
    </r>
  </si>
  <si>
    <r>
      <t>A2_year.</t>
    </r>
    <r>
      <rPr>
        <sz val="11"/>
        <rFont val="Arial"/>
        <family val="2"/>
      </rPr>
      <t xml:space="preserve"> When was your baby born (year)?</t>
    </r>
  </si>
  <si>
    <r>
      <t>A3</t>
    </r>
    <r>
      <rPr>
        <sz val="11"/>
        <rFont val="Arial"/>
        <family val="2"/>
      </rPr>
      <t xml:space="preserve">. What time was your baby born? </t>
    </r>
  </si>
  <si>
    <t>Afternoon (12:01pm-6:00pm)</t>
  </si>
  <si>
    <t>Evening/Night (6:01pm-12:00 midnight)</t>
  </si>
  <si>
    <t>Before I was 37 full weeks pregnant</t>
  </si>
  <si>
    <t xml:space="preserve">When I was 37 weeks pregnant or more </t>
  </si>
  <si>
    <t>Don’t know / Can’t remember</t>
  </si>
  <si>
    <r>
      <t>B2</t>
    </r>
    <r>
      <rPr>
        <sz val="11"/>
        <rFont val="Arial"/>
        <family val="2"/>
      </rPr>
      <t xml:space="preserve">. Roughly how many weeks pregnant were you when you first saw this health professional about your pregnancy care? </t>
    </r>
  </si>
  <si>
    <r>
      <t>B8</t>
    </r>
    <r>
      <rPr>
        <sz val="11"/>
        <rFont val="Arial"/>
        <family val="2"/>
      </rPr>
      <t>. Were you given a copy of The Pregnancy Book?</t>
    </r>
  </si>
  <si>
    <r>
      <t>B1</t>
    </r>
    <r>
      <rPr>
        <sz val="11"/>
        <rFont val="Arial"/>
        <family val="2"/>
      </rPr>
      <t xml:space="preserve">. Who was the </t>
    </r>
    <r>
      <rPr>
        <b/>
        <sz val="11"/>
        <rFont val="Arial"/>
        <family val="2"/>
      </rPr>
      <t>first</t>
    </r>
    <r>
      <rPr>
        <sz val="11"/>
        <rFont val="Arial"/>
        <family val="2"/>
      </rPr>
      <t xml:space="preserve"> health professional you saw when you thought you were pregnant? </t>
    </r>
  </si>
  <si>
    <t>Before I was 7 full weeks pregnant</t>
  </si>
  <si>
    <t>When I was 7 to 12 weeks pregnant</t>
  </si>
  <si>
    <t xml:space="preserve">When I was more than 12 weeks pregnant </t>
  </si>
  <si>
    <t>Before I was 8 full weeks pregnant</t>
  </si>
  <si>
    <t>When I was 8 to 9 weeks pregnant</t>
  </si>
  <si>
    <t>When I was 10 to 11 weeks pregnant</t>
  </si>
  <si>
    <t>When I was 12 to 14 weeks pregnant</t>
  </si>
  <si>
    <t xml:space="preserve">When I more than 14 weeks pregnant </t>
  </si>
  <si>
    <r>
      <t xml:space="preserve">I only saw a midwife </t>
    </r>
    <r>
      <rPr>
        <b/>
        <sz val="11"/>
        <rFont val="Arial"/>
        <family val="2"/>
      </rPr>
      <t>once</t>
    </r>
  </si>
  <si>
    <t>15 or more</t>
  </si>
  <si>
    <t>No, I didn’t want a screening test for Down’s syndrome</t>
  </si>
  <si>
    <t>No, I wasn’t offered any screening tests for Down’s syndrome</t>
  </si>
  <si>
    <t xml:space="preserve">Four or more </t>
  </si>
  <si>
    <t xml:space="preserve">I did not contact a midwife </t>
  </si>
  <si>
    <r>
      <t xml:space="preserve">No, I attended </t>
    </r>
    <r>
      <rPr>
        <b/>
        <sz val="11"/>
        <rFont val="Arial"/>
        <family val="2"/>
      </rPr>
      <t>private</t>
    </r>
    <r>
      <rPr>
        <sz val="11"/>
        <rFont val="Arial"/>
        <family val="2"/>
      </rPr>
      <t xml:space="preserve"> antenatal classes (e.g. NCT)</t>
    </r>
  </si>
  <si>
    <t>Less than 8 hours</t>
  </si>
  <si>
    <t>8 hours or longer, but less than 12 hours</t>
  </si>
  <si>
    <t>12 hours or longer, but less than 18 hours</t>
  </si>
  <si>
    <t>18 hours or longer</t>
  </si>
  <si>
    <t xml:space="preserve">No, but it was not possible to move around </t>
  </si>
  <si>
    <t>A normal vaginal delivery</t>
  </si>
  <si>
    <t>An assisted vaginal delivery (e.g. with forceps or ventouse suction cup)</t>
  </si>
  <si>
    <t>A planned caesarean delivery</t>
  </si>
  <si>
    <t>An emergency caesarean delivery</t>
  </si>
  <si>
    <t>Lying / lying supported by pillows</t>
  </si>
  <si>
    <t>I did not want skin to skin contact with my baby</t>
  </si>
  <si>
    <t>I did not have a partner or a companion with me</t>
  </si>
  <si>
    <t>Don’t know / Can’t say</t>
  </si>
  <si>
    <t>Less than 12 hours</t>
  </si>
  <si>
    <t>1 to 2 days</t>
  </si>
  <si>
    <t>3 to 4 days</t>
  </si>
  <si>
    <t>5 or more days</t>
  </si>
  <si>
    <t>About right</t>
  </si>
  <si>
    <t>I didn’t want or need this</t>
  </si>
  <si>
    <t xml:space="preserve">Yes, sometimes </t>
  </si>
  <si>
    <t>I did not contact a midwife or health visitor</t>
  </si>
  <si>
    <t>1-2</t>
  </si>
  <si>
    <t>3-4</t>
  </si>
  <si>
    <t>5-6</t>
  </si>
  <si>
    <t>7 times or more</t>
  </si>
  <si>
    <t>More often</t>
  </si>
  <si>
    <t>Less often</t>
  </si>
  <si>
    <t>I did not need any</t>
  </si>
  <si>
    <t>I live alone (with or without my baby / children)</t>
  </si>
  <si>
    <t>With a partner/husband/boyfriend (with or without other children)</t>
  </si>
  <si>
    <t>With family members other than a partner/husband/boyfriend (e.g. parents)</t>
  </si>
  <si>
    <t>With friends</t>
  </si>
  <si>
    <t>Any other white background</t>
  </si>
  <si>
    <t>Any other mixed background</t>
  </si>
  <si>
    <t>Any other black background</t>
  </si>
  <si>
    <t>Mother's Record Number.  This field will need to be a series of sequential numbers (e.g. 1001 through to 1600) and be unique for every woman.</t>
  </si>
  <si>
    <t>Introduction</t>
  </si>
  <si>
    <t>Entering sample information</t>
  </si>
  <si>
    <t>Entering response data</t>
  </si>
  <si>
    <t xml:space="preserve">This file should NOT contain any women's names or address information.  Only this ‘anonymised’ file should be used to record women's responses. </t>
  </si>
  <si>
    <t>Response data from completed returned questionnaires can then be entered in this file (using the unique record number enables you to enter the data from a completed questionnaire into the correct row).  As you will only have responses from about 50% of the women (that is, those who have returned a completed questionnaire, and who will therefore have an outcome code '1'), some rows will not have any data in the ‘response’ section of the file.</t>
  </si>
  <si>
    <t>Mother's year of birth (NNNN)</t>
  </si>
  <si>
    <t>Month of questionnaire being received (N)   1=Jan; 2=Feb; 3=Mar; 4=April; 5=May; 6=June; 7=July; 8=Aug; 9=Sept; 10=Oct; 11=Nov; 12=Dec</t>
  </si>
  <si>
    <r>
      <t xml:space="preserve">Who was the </t>
    </r>
    <r>
      <rPr>
        <b/>
        <sz val="10"/>
        <rFont val="Arial"/>
        <family val="2"/>
      </rPr>
      <t>first</t>
    </r>
    <r>
      <rPr>
        <sz val="10"/>
        <rFont val="Arial"/>
        <family val="2"/>
      </rPr>
      <t xml:space="preserve"> health professional you saw when you thought you were pregnant?      </t>
    </r>
  </si>
  <si>
    <t>Roughly how many weeks pregnant were you when you had your 'booking' appointment (the appointment where you were given your pregnancy notes)?</t>
  </si>
  <si>
    <r>
      <t xml:space="preserve">At the start of your pregnancy did you have a choice about </t>
    </r>
    <r>
      <rPr>
        <b/>
        <sz val="10"/>
        <rFont val="Arial"/>
        <family val="2"/>
      </rPr>
      <t>where</t>
    </r>
    <r>
      <rPr>
        <sz val="10"/>
        <rFont val="Arial"/>
        <family val="2"/>
      </rPr>
      <t xml:space="preserve"> you could have your baby?   </t>
    </r>
  </si>
  <si>
    <t xml:space="preserve">Were you given a choice of having your baby at home?          </t>
  </si>
  <si>
    <r>
      <t xml:space="preserve">Did you get enough information from a </t>
    </r>
    <r>
      <rPr>
        <b/>
        <sz val="10"/>
        <rFont val="Arial"/>
        <family val="2"/>
      </rPr>
      <t>midwife or doctor</t>
    </r>
    <r>
      <rPr>
        <sz val="10"/>
        <rFont val="Arial"/>
        <family val="2"/>
      </rPr>
      <t xml:space="preserve"> to help you decide where to have your baby?</t>
    </r>
  </si>
  <si>
    <r>
      <t xml:space="preserve">Roughly </t>
    </r>
    <r>
      <rPr>
        <b/>
        <sz val="10"/>
        <rFont val="Arial"/>
        <family val="2"/>
      </rPr>
      <t>how many</t>
    </r>
    <r>
      <rPr>
        <sz val="10"/>
        <rFont val="Arial"/>
        <family val="2"/>
      </rPr>
      <t xml:space="preserve"> antenatal check-ups did you have in total?           </t>
    </r>
  </si>
  <si>
    <r>
      <t xml:space="preserve">During your pregnancy were you given a </t>
    </r>
    <r>
      <rPr>
        <b/>
        <sz val="10"/>
        <rFont val="Arial"/>
        <family val="2"/>
      </rPr>
      <t>choice</t>
    </r>
    <r>
      <rPr>
        <sz val="10"/>
        <rFont val="Arial"/>
        <family val="2"/>
      </rPr>
      <t xml:space="preserve"> about </t>
    </r>
    <r>
      <rPr>
        <b/>
        <sz val="10"/>
        <rFont val="Arial"/>
        <family val="2"/>
      </rPr>
      <t>where</t>
    </r>
    <r>
      <rPr>
        <sz val="10"/>
        <rFont val="Arial"/>
        <family val="2"/>
      </rPr>
      <t xml:space="preserve"> your antenatal check-ups would take place?      </t>
    </r>
  </si>
  <si>
    <r>
      <t xml:space="preserve">If you saw a midwife for your </t>
    </r>
    <r>
      <rPr>
        <b/>
        <sz val="10"/>
        <rFont val="Arial"/>
        <family val="2"/>
      </rPr>
      <t>antenatal check-ups</t>
    </r>
    <r>
      <rPr>
        <sz val="10"/>
        <rFont val="Arial"/>
        <family val="2"/>
      </rPr>
      <t xml:space="preserve">, did you see the same one every time?    </t>
    </r>
  </si>
  <si>
    <r>
      <t xml:space="preserve">Was the </t>
    </r>
    <r>
      <rPr>
        <b/>
        <sz val="10"/>
        <rFont val="Arial"/>
        <family val="2"/>
      </rPr>
      <t>reason</t>
    </r>
    <r>
      <rPr>
        <sz val="10"/>
        <rFont val="Arial"/>
        <family val="2"/>
      </rPr>
      <t xml:space="preserve"> for this scan clearly explained to you?           </t>
    </r>
  </si>
  <si>
    <r>
      <t xml:space="preserve">Were the </t>
    </r>
    <r>
      <rPr>
        <b/>
        <sz val="10"/>
        <rFont val="Arial"/>
        <family val="2"/>
      </rPr>
      <t>reasons</t>
    </r>
    <r>
      <rPr>
        <sz val="10"/>
        <rFont val="Arial"/>
        <family val="2"/>
      </rPr>
      <t xml:space="preserve"> for having a screening test for Down's syndrome clearly explained to you?      </t>
    </r>
  </si>
  <si>
    <r>
      <t xml:space="preserve">Thinking about your </t>
    </r>
    <r>
      <rPr>
        <b/>
        <sz val="10"/>
        <rFont val="Arial"/>
        <family val="2"/>
      </rPr>
      <t>antenatal care</t>
    </r>
    <r>
      <rPr>
        <sz val="10"/>
        <rFont val="Arial"/>
        <family val="2"/>
      </rPr>
      <t>, were you spoken to in a way you could understand?</t>
    </r>
  </si>
  <si>
    <r>
      <t xml:space="preserve">Thinking about your </t>
    </r>
    <r>
      <rPr>
        <b/>
        <sz val="10"/>
        <rFont val="Arial"/>
        <family val="2"/>
      </rPr>
      <t>antenatal care</t>
    </r>
    <r>
      <rPr>
        <sz val="10"/>
        <rFont val="Arial"/>
        <family val="2"/>
      </rPr>
      <t>, were you involved enough in decisions about your care?</t>
    </r>
  </si>
  <si>
    <r>
      <t xml:space="preserve">During your pregnancy, did you attend any antenatal classes </t>
    </r>
    <r>
      <rPr>
        <b/>
        <sz val="10"/>
        <rFont val="Arial"/>
        <family val="2"/>
      </rPr>
      <t>provided by the NHS</t>
    </r>
    <r>
      <rPr>
        <sz val="10"/>
        <rFont val="Arial"/>
        <family val="2"/>
      </rPr>
      <t xml:space="preserve">?   </t>
    </r>
  </si>
  <si>
    <r>
      <t xml:space="preserve">What position were you in </t>
    </r>
    <r>
      <rPr>
        <b/>
        <sz val="10"/>
        <rFont val="Arial"/>
        <family val="2"/>
      </rPr>
      <t>when your baby was born</t>
    </r>
    <r>
      <rPr>
        <sz val="10"/>
        <rFont val="Arial"/>
        <family val="2"/>
      </rPr>
      <t xml:space="preserve">? </t>
    </r>
  </si>
  <si>
    <r>
      <t xml:space="preserve">Had you met any of the staff who cared for you during your labour and birth </t>
    </r>
    <r>
      <rPr>
        <b/>
        <sz val="10"/>
        <rFont val="Arial"/>
        <family val="2"/>
      </rPr>
      <t>before</t>
    </r>
    <r>
      <rPr>
        <sz val="10"/>
        <rFont val="Arial"/>
        <family val="2"/>
      </rPr>
      <t xml:space="preserve"> you went into labour?</t>
    </r>
  </si>
  <si>
    <r>
      <t xml:space="preserve">Thinking about your </t>
    </r>
    <r>
      <rPr>
        <b/>
        <sz val="10"/>
        <rFont val="Arial"/>
        <family val="2"/>
      </rPr>
      <t>care during labour and birth</t>
    </r>
    <r>
      <rPr>
        <sz val="10"/>
        <rFont val="Arial"/>
        <family val="2"/>
      </rPr>
      <t xml:space="preserve">, were you spoken to in a way you could understand?            </t>
    </r>
  </si>
  <si>
    <r>
      <t xml:space="preserve">Thinking about your </t>
    </r>
    <r>
      <rPr>
        <b/>
        <sz val="10"/>
        <rFont val="Arial"/>
        <family val="2"/>
      </rPr>
      <t>care during labour and birth</t>
    </r>
    <r>
      <rPr>
        <sz val="10"/>
        <rFont val="Arial"/>
        <family val="2"/>
      </rPr>
      <t xml:space="preserve">, were you involved enough in decisions about your care?  </t>
    </r>
  </si>
  <si>
    <r>
      <t xml:space="preserve">Overall, how would you rate the care received during your </t>
    </r>
    <r>
      <rPr>
        <b/>
        <sz val="10"/>
        <rFont val="Arial"/>
        <family val="2"/>
      </rPr>
      <t>labour and birth</t>
    </r>
    <r>
      <rPr>
        <sz val="10"/>
        <rFont val="Arial"/>
        <family val="2"/>
      </rPr>
      <t xml:space="preserve">?  </t>
    </r>
  </si>
  <si>
    <t xml:space="preserve">Looking back, do you feel that the length of your stay in hospital after the birth was…?        </t>
  </si>
  <si>
    <r>
      <t xml:space="preserve">Did you feel that midwives and other carers gave you </t>
    </r>
    <r>
      <rPr>
        <b/>
        <sz val="10"/>
        <rFont val="Arial"/>
        <family val="2"/>
      </rPr>
      <t>consistent advice</t>
    </r>
    <r>
      <rPr>
        <sz val="10"/>
        <rFont val="Arial"/>
        <family val="2"/>
      </rPr>
      <t>?</t>
    </r>
  </si>
  <si>
    <r>
      <t xml:space="preserve">Did you feel that midwives and other carers gave you active </t>
    </r>
    <r>
      <rPr>
        <b/>
        <sz val="10"/>
        <rFont val="Arial"/>
        <family val="2"/>
      </rPr>
      <t>support and encouragement</t>
    </r>
    <r>
      <rPr>
        <sz val="10"/>
        <rFont val="Arial"/>
        <family val="2"/>
      </rPr>
      <t>?</t>
    </r>
  </si>
  <si>
    <r>
      <t xml:space="preserve">Overall, how would you rate the care received </t>
    </r>
    <r>
      <rPr>
        <b/>
        <sz val="10"/>
        <rFont val="Arial"/>
        <family val="2"/>
      </rPr>
      <t>after the birth</t>
    </r>
    <r>
      <rPr>
        <sz val="10"/>
        <rFont val="Arial"/>
        <family val="2"/>
      </rPr>
      <t>?</t>
    </r>
  </si>
  <si>
    <r>
      <t xml:space="preserve">In what </t>
    </r>
    <r>
      <rPr>
        <b/>
        <sz val="10"/>
        <rFont val="Arial"/>
        <family val="2"/>
      </rPr>
      <t>year</t>
    </r>
    <r>
      <rPr>
        <sz val="10"/>
        <rFont val="Arial"/>
        <family val="2"/>
      </rPr>
      <t xml:space="preserve"> were you born?               </t>
    </r>
  </si>
  <si>
    <r>
      <t xml:space="preserve">What language do you speak </t>
    </r>
    <r>
      <rPr>
        <b/>
        <sz val="10"/>
        <rFont val="Arial"/>
        <family val="2"/>
      </rPr>
      <t>most</t>
    </r>
    <r>
      <rPr>
        <sz val="10"/>
        <rFont val="Arial"/>
        <family val="2"/>
      </rPr>
      <t xml:space="preserve"> often at home? </t>
    </r>
  </si>
  <si>
    <t>My condition causes difficulties with access to buildings, streets, or vehicles</t>
  </si>
  <si>
    <t>GP / family doctor</t>
  </si>
  <si>
    <t>I did not want / need to be involved</t>
  </si>
  <si>
    <t>No, I did not attend for some other reasons</t>
  </si>
  <si>
    <r>
      <t>C1</t>
    </r>
    <r>
      <rPr>
        <sz val="11"/>
        <rFont val="Arial"/>
        <family val="2"/>
      </rPr>
      <t>. Roughly how long did your labour last?</t>
    </r>
  </si>
  <si>
    <t>In a water or birthing pool</t>
  </si>
  <si>
    <t>No, I was visiting or staying near my baby in a neonatal unit (NNU, NICU, SCBU)</t>
  </si>
  <si>
    <t>3 or more</t>
  </si>
  <si>
    <t>Any other ethnic group</t>
  </si>
  <si>
    <t>Maternity Survey Data Entry Spreadsheet: Guidance</t>
  </si>
  <si>
    <r>
      <t>The data entry file contains a series of worksheets that take the response data entered in the first sheet (‘Data’) and calculates the number and percentage of responses to each question.  An advantage of using this pre-designed file is that the data entry sheet is validated so that out-of-range responses cannot be entered [</t>
    </r>
    <r>
      <rPr>
        <b/>
        <sz val="11"/>
        <color indexed="8"/>
        <rFont val="Arial"/>
        <family val="2"/>
      </rPr>
      <t>Pease note</t>
    </r>
    <r>
      <rPr>
        <sz val="11"/>
        <color indexed="8"/>
        <rFont val="Arial"/>
        <family val="2"/>
      </rPr>
      <t>: the validation will not work if the data is pasted into the sheet].</t>
    </r>
  </si>
  <si>
    <t xml:space="preserve">You should transfer your sample file (i.e. the file which includes the unique record number, and various data fields such as womens’ year of birth and baby's date of delivery) into the first ‘Data’ worksheet. Your file should have a row for each woman included in your sample.  </t>
  </si>
  <si>
    <t xml:space="preserve">Midwife </t>
  </si>
  <si>
    <t>GP (family doctor)</t>
  </si>
  <si>
    <t xml:space="preserve">Hospital doctor </t>
  </si>
  <si>
    <r>
      <t>B3</t>
    </r>
    <r>
      <rPr>
        <sz val="11"/>
        <rFont val="Arial"/>
        <family val="2"/>
      </rPr>
      <t xml:space="preserve">. Roughly how many weeks pregnant were you when you had your 'booking' appointment? </t>
    </r>
  </si>
  <si>
    <r>
      <t>B4</t>
    </r>
    <r>
      <rPr>
        <sz val="11"/>
        <rFont val="Arial"/>
        <family val="2"/>
      </rPr>
      <t xml:space="preserve">. At the start of your pregnancy did you have a choice about </t>
    </r>
    <r>
      <rPr>
        <b/>
        <sz val="11"/>
        <rFont val="Arial"/>
        <family val="2"/>
      </rPr>
      <t>where</t>
    </r>
    <r>
      <rPr>
        <sz val="11"/>
        <rFont val="Arial"/>
        <family val="2"/>
      </rPr>
      <t xml:space="preserve"> you could have your baby? </t>
    </r>
  </si>
  <si>
    <r>
      <t xml:space="preserve">B5. </t>
    </r>
    <r>
      <rPr>
        <sz val="11"/>
        <rFont val="Arial"/>
        <family val="2"/>
      </rPr>
      <t>Were you given the choice of having your baby at home?</t>
    </r>
  </si>
  <si>
    <r>
      <t>B6</t>
    </r>
    <r>
      <rPr>
        <sz val="11"/>
        <rFont val="Arial"/>
        <family val="2"/>
      </rPr>
      <t xml:space="preserve">. Did you get enough information from a </t>
    </r>
    <r>
      <rPr>
        <b/>
        <sz val="11"/>
        <rFont val="Arial"/>
        <family val="2"/>
      </rPr>
      <t>midwife or doctor</t>
    </r>
    <r>
      <rPr>
        <sz val="11"/>
        <rFont val="Arial"/>
        <family val="2"/>
      </rPr>
      <t xml:space="preserve"> to help you decide where to have your baby?</t>
    </r>
  </si>
  <si>
    <r>
      <t xml:space="preserve">B7. </t>
    </r>
    <r>
      <rPr>
        <sz val="11"/>
        <rFont val="Arial"/>
        <family val="2"/>
      </rPr>
      <t xml:space="preserve">Before your baby was born did you plan to have your baby at home? </t>
    </r>
  </si>
  <si>
    <r>
      <t xml:space="preserve">B9. </t>
    </r>
    <r>
      <rPr>
        <sz val="11"/>
        <rFont val="Arial"/>
        <family val="2"/>
      </rPr>
      <t>Were you given information about the NHS Choices website?</t>
    </r>
  </si>
  <si>
    <t xml:space="preserve">Yes </t>
  </si>
  <si>
    <t>Not sure / don't know</t>
  </si>
  <si>
    <t>Were you given information about the NHS website?</t>
  </si>
  <si>
    <r>
      <t>B10</t>
    </r>
    <r>
      <rPr>
        <sz val="11"/>
        <rFont val="Arial"/>
        <family val="2"/>
      </rPr>
      <t xml:space="preserve">. Roughly </t>
    </r>
    <r>
      <rPr>
        <b/>
        <sz val="11"/>
        <rFont val="Arial"/>
        <family val="2"/>
      </rPr>
      <t>how many</t>
    </r>
    <r>
      <rPr>
        <sz val="11"/>
        <rFont val="Arial"/>
        <family val="2"/>
      </rPr>
      <t xml:space="preserve"> antenatal check-ups did you have in total?</t>
    </r>
  </si>
  <si>
    <r>
      <t xml:space="preserve">B11. </t>
    </r>
    <r>
      <rPr>
        <sz val="11"/>
        <rFont val="Arial"/>
        <family val="2"/>
      </rPr>
      <t xml:space="preserve">During your pregnancy were you given a </t>
    </r>
    <r>
      <rPr>
        <b/>
        <sz val="11"/>
        <rFont val="Arial"/>
        <family val="2"/>
      </rPr>
      <t>choice</t>
    </r>
    <r>
      <rPr>
        <sz val="11"/>
        <rFont val="Arial"/>
        <family val="2"/>
      </rPr>
      <t xml:space="preserve"> about</t>
    </r>
    <r>
      <rPr>
        <b/>
        <sz val="11"/>
        <rFont val="Arial"/>
        <family val="2"/>
      </rPr>
      <t xml:space="preserve"> where </t>
    </r>
    <r>
      <rPr>
        <sz val="11"/>
        <rFont val="Arial"/>
        <family val="2"/>
      </rPr>
      <t>your antenatal check-ups would take place</t>
    </r>
    <r>
      <rPr>
        <b/>
        <sz val="11"/>
        <rFont val="Arial"/>
        <family val="2"/>
      </rPr>
      <t>?</t>
    </r>
  </si>
  <si>
    <r>
      <t>B14</t>
    </r>
    <r>
      <rPr>
        <sz val="11"/>
        <rFont val="Arial"/>
        <family val="2"/>
      </rPr>
      <t>. Did you have a ‘dating scan’?  This takes place between 8-14 weeks of pregnancy.</t>
    </r>
  </si>
  <si>
    <r>
      <t>B15</t>
    </r>
    <r>
      <rPr>
        <sz val="11"/>
        <rFont val="Arial"/>
        <family val="2"/>
      </rPr>
      <t xml:space="preserve">. Was the </t>
    </r>
    <r>
      <rPr>
        <b/>
        <sz val="11"/>
        <rFont val="Arial"/>
        <family val="2"/>
      </rPr>
      <t>reason</t>
    </r>
    <r>
      <rPr>
        <sz val="11"/>
        <rFont val="Arial"/>
        <family val="2"/>
      </rPr>
      <t xml:space="preserve"> for this scan clearly explained to you? </t>
    </r>
  </si>
  <si>
    <r>
      <t>B16</t>
    </r>
    <r>
      <rPr>
        <sz val="11"/>
        <rFont val="Arial"/>
        <family val="2"/>
      </rPr>
      <t xml:space="preserve">. Did you have any screening tests (a blood test or nuchal scan) to check whether your baby might have Down’s syndrome? </t>
    </r>
  </si>
  <si>
    <t>C3_1</t>
  </si>
  <si>
    <t>C3_2</t>
  </si>
  <si>
    <t>C3_3</t>
  </si>
  <si>
    <t>C3_4</t>
  </si>
  <si>
    <t>C3_5</t>
  </si>
  <si>
    <t>C3_6</t>
  </si>
  <si>
    <t>C3_7</t>
  </si>
  <si>
    <t>C3_8</t>
  </si>
  <si>
    <t>C5</t>
  </si>
  <si>
    <t>F7</t>
  </si>
  <si>
    <t>F8</t>
  </si>
  <si>
    <t>F9</t>
  </si>
  <si>
    <t>F10</t>
  </si>
  <si>
    <t>F11</t>
  </si>
  <si>
    <t>F12</t>
  </si>
  <si>
    <t>G4</t>
  </si>
  <si>
    <t>G5</t>
  </si>
  <si>
    <t>G6_1</t>
  </si>
  <si>
    <t>G6_2</t>
  </si>
  <si>
    <t>G6_3</t>
  </si>
  <si>
    <t>G6_4</t>
  </si>
  <si>
    <t>G6_5</t>
  </si>
  <si>
    <t>G6_6</t>
  </si>
  <si>
    <t>G6_7</t>
  </si>
  <si>
    <t>G7_8</t>
  </si>
  <si>
    <t>G8</t>
  </si>
  <si>
    <r>
      <t xml:space="preserve">B17. </t>
    </r>
    <r>
      <rPr>
        <sz val="11"/>
        <rFont val="Arial"/>
        <family val="2"/>
      </rPr>
      <t xml:space="preserve">Were the </t>
    </r>
    <r>
      <rPr>
        <b/>
        <sz val="11"/>
        <rFont val="Arial"/>
        <family val="2"/>
      </rPr>
      <t>reasons</t>
    </r>
    <r>
      <rPr>
        <sz val="11"/>
        <rFont val="Arial"/>
        <family val="2"/>
      </rPr>
      <t xml:space="preserve"> for having a screening test for Down’s syndrome clearly explained to you? </t>
    </r>
  </si>
  <si>
    <r>
      <t>B18</t>
    </r>
    <r>
      <rPr>
        <sz val="11"/>
        <rFont val="Arial"/>
        <family val="2"/>
      </rPr>
      <t>. Did you have a scan at around 20 weeks of pregnancy? This may have been called a ‘20 week’ scan, or an ‘anomaly’ scan or a ‘mid-trimester’ scan.</t>
    </r>
  </si>
  <si>
    <r>
      <t>B19</t>
    </r>
    <r>
      <rPr>
        <sz val="11"/>
        <rFont val="Arial"/>
        <family val="2"/>
      </rPr>
      <t xml:space="preserve">. Was the </t>
    </r>
    <r>
      <rPr>
        <b/>
        <sz val="11"/>
        <rFont val="Arial"/>
        <family val="2"/>
      </rPr>
      <t>reason</t>
    </r>
    <r>
      <rPr>
        <sz val="11"/>
        <rFont val="Arial"/>
        <family val="2"/>
      </rPr>
      <t xml:space="preserve"> for this scan clearly explained to you?</t>
    </r>
  </si>
  <si>
    <r>
      <t>B21</t>
    </r>
    <r>
      <rPr>
        <sz val="11"/>
        <rFont val="Arial"/>
        <family val="2"/>
      </rPr>
      <t>. During your pregnancy did you have the name and telephone number of a midwife you could contact if you were worried?</t>
    </r>
  </si>
  <si>
    <r>
      <t>B22</t>
    </r>
    <r>
      <rPr>
        <sz val="11"/>
        <rFont val="Arial"/>
        <family val="2"/>
      </rPr>
      <t>. If you contacted a midwife, were you given the help you needed? </t>
    </r>
  </si>
  <si>
    <r>
      <rPr>
        <b/>
        <sz val="11"/>
        <rFont val="Arial"/>
        <family val="2"/>
      </rPr>
      <t>B23</t>
    </r>
    <r>
      <rPr>
        <sz val="11"/>
        <rFont val="Arial"/>
        <family val="2"/>
      </rPr>
      <t xml:space="preserve">. Thinking about your </t>
    </r>
    <r>
      <rPr>
        <b/>
        <sz val="11"/>
        <rFont val="Arial"/>
        <family val="2"/>
      </rPr>
      <t>antenatal care</t>
    </r>
    <r>
      <rPr>
        <sz val="11"/>
        <rFont val="Arial"/>
        <family val="2"/>
      </rPr>
      <t>, were you spoken to in a way you could understand?</t>
    </r>
  </si>
  <si>
    <r>
      <t>B24</t>
    </r>
    <r>
      <rPr>
        <sz val="11"/>
        <rFont val="Arial"/>
        <family val="2"/>
      </rPr>
      <t xml:space="preserve">. Thinking about your </t>
    </r>
    <r>
      <rPr>
        <b/>
        <sz val="11"/>
        <rFont val="Arial"/>
        <family val="2"/>
      </rPr>
      <t>antenatal care</t>
    </r>
    <r>
      <rPr>
        <sz val="11"/>
        <rFont val="Arial"/>
        <family val="2"/>
      </rPr>
      <t>, were you involved enough in decisions about your care?</t>
    </r>
  </si>
  <si>
    <r>
      <rPr>
        <b/>
        <sz val="11"/>
        <rFont val="Arial"/>
        <family val="2"/>
      </rPr>
      <t>B25.</t>
    </r>
    <r>
      <rPr>
        <sz val="11"/>
        <rFont val="Arial"/>
        <family val="2"/>
      </rPr>
      <t xml:space="preserve"> Overall, how would you rate the care received during </t>
    </r>
    <r>
      <rPr>
        <b/>
        <sz val="11"/>
        <rFont val="Arial"/>
        <family val="2"/>
      </rPr>
      <t>your pregnancy</t>
    </r>
    <r>
      <rPr>
        <sz val="11"/>
        <rFont val="Arial"/>
        <family val="2"/>
      </rPr>
      <t>?</t>
    </r>
  </si>
  <si>
    <r>
      <t>B26.</t>
    </r>
    <r>
      <rPr>
        <sz val="11"/>
        <rFont val="Arial"/>
        <family val="2"/>
      </rPr>
      <t xml:space="preserve"> During your pregnancy, did you attend any antenatal classes</t>
    </r>
    <r>
      <rPr>
        <b/>
        <sz val="11"/>
        <rFont val="Arial"/>
        <family val="2"/>
      </rPr>
      <t xml:space="preserve"> provided by the NHS</t>
    </r>
    <r>
      <rPr>
        <sz val="11"/>
        <rFont val="Arial"/>
        <family val="2"/>
      </rPr>
      <t>?</t>
    </r>
  </si>
  <si>
    <r>
      <t>C2</t>
    </r>
    <r>
      <rPr>
        <sz val="11"/>
        <rFont val="Arial"/>
        <family val="2"/>
      </rPr>
      <t xml:space="preserve">. During your labour, were you able to move around and choose the position that made you most comfortable? </t>
    </r>
  </si>
  <si>
    <r>
      <t>C4.</t>
    </r>
    <r>
      <rPr>
        <sz val="11"/>
        <rFont val="Arial"/>
        <family val="2"/>
      </rPr>
      <t xml:space="preserve"> During your labour and birth, did you feel you got the pain relief you wanted?</t>
    </r>
  </si>
  <si>
    <r>
      <t>C5</t>
    </r>
    <r>
      <rPr>
        <sz val="11"/>
        <rFont val="Arial"/>
        <family val="2"/>
      </rPr>
      <t>. Where was your baby born?</t>
    </r>
  </si>
  <si>
    <t>In hospital</t>
  </si>
  <si>
    <t>In a birth centre/maternity, separate from hospital</t>
  </si>
  <si>
    <t xml:space="preserve">At home </t>
  </si>
  <si>
    <r>
      <t>C6</t>
    </r>
    <r>
      <rPr>
        <sz val="11"/>
        <rFont val="Arial"/>
        <family val="2"/>
      </rPr>
      <t>. Thinking about the birth of your baby, what kind of delivery did you have?</t>
    </r>
  </si>
  <si>
    <r>
      <t>C7</t>
    </r>
    <r>
      <rPr>
        <sz val="11"/>
        <rFont val="Arial"/>
        <family val="2"/>
      </rPr>
      <t>. Where did you give birth?</t>
    </r>
  </si>
  <si>
    <r>
      <t>C8</t>
    </r>
    <r>
      <rPr>
        <sz val="11"/>
        <rFont val="Arial"/>
        <family val="2"/>
      </rPr>
      <t>. What position were you in</t>
    </r>
    <r>
      <rPr>
        <b/>
        <sz val="11"/>
        <rFont val="Arial"/>
        <family val="2"/>
      </rPr>
      <t xml:space="preserve"> when your baby was born</t>
    </r>
    <r>
      <rPr>
        <sz val="11"/>
        <rFont val="Arial"/>
        <family val="2"/>
      </rPr>
      <t>?</t>
    </r>
  </si>
  <si>
    <r>
      <t>C9</t>
    </r>
    <r>
      <rPr>
        <sz val="11"/>
        <rFont val="Arial"/>
        <family val="2"/>
      </rPr>
      <t>. If you had an episiotomy (cut) or tear requiring stitches, how long after your baby was born were the stitches done?</t>
    </r>
  </si>
  <si>
    <r>
      <t>C10</t>
    </r>
    <r>
      <rPr>
        <sz val="11"/>
        <rFont val="Arial"/>
        <family val="2"/>
      </rPr>
      <t>. Did you have skin to skin contact (</t>
    </r>
    <r>
      <rPr>
        <i/>
        <sz val="11"/>
        <rFont val="Arial"/>
        <family val="2"/>
      </rPr>
      <t>baby naked, directly on your chest or tummy</t>
    </r>
    <r>
      <rPr>
        <sz val="11"/>
        <rFont val="Arial"/>
        <family val="2"/>
      </rPr>
      <t>) with your baby shortly after the birth? </t>
    </r>
  </si>
  <si>
    <r>
      <t>C12</t>
    </r>
    <r>
      <rPr>
        <sz val="11"/>
        <rFont val="Arial"/>
        <family val="2"/>
      </rPr>
      <t xml:space="preserve">. Did you have confidence and trust in the staff caring for you during your labour and birth? </t>
    </r>
  </si>
  <si>
    <r>
      <t>C13</t>
    </r>
    <r>
      <rPr>
        <sz val="11"/>
        <rFont val="Arial"/>
        <family val="2"/>
      </rPr>
      <t>. If you had a partner or a companion with you during your labour and delivery, were they made welcome by the staff?</t>
    </r>
  </si>
  <si>
    <r>
      <t>C14</t>
    </r>
    <r>
      <rPr>
        <sz val="11"/>
        <rFont val="Arial"/>
        <family val="2"/>
      </rPr>
      <t>. Were you (and/or your partner or companion) left alone by midwives or doctors at a time when it worried you?</t>
    </r>
  </si>
  <si>
    <r>
      <t>C16</t>
    </r>
    <r>
      <rPr>
        <sz val="11"/>
        <rFont val="Arial"/>
        <family val="2"/>
      </rPr>
      <t xml:space="preserve">. Thinking about your care </t>
    </r>
    <r>
      <rPr>
        <b/>
        <sz val="11"/>
        <rFont val="Arial"/>
        <family val="2"/>
      </rPr>
      <t>during labour and birth</t>
    </r>
    <r>
      <rPr>
        <sz val="11"/>
        <rFont val="Arial"/>
        <family val="2"/>
      </rPr>
      <t>, were you involved enough in decisions about your care?</t>
    </r>
  </si>
  <si>
    <r>
      <t>C17</t>
    </r>
    <r>
      <rPr>
        <sz val="11"/>
        <rFont val="Arial"/>
        <family val="2"/>
      </rPr>
      <t>. Overall, how would you rate the care received during your</t>
    </r>
    <r>
      <rPr>
        <b/>
        <sz val="11"/>
        <rFont val="Arial"/>
        <family val="2"/>
      </rPr>
      <t xml:space="preserve"> labour and birth</t>
    </r>
    <r>
      <rPr>
        <sz val="11"/>
        <rFont val="Arial"/>
        <family val="2"/>
      </rPr>
      <t>?</t>
    </r>
  </si>
  <si>
    <r>
      <t>D1.</t>
    </r>
    <r>
      <rPr>
        <sz val="11"/>
        <rFont val="Arial"/>
        <family val="2"/>
      </rPr>
      <t xml:space="preserve"> How long did you stay in hospital after your baby was born?</t>
    </r>
  </si>
  <si>
    <r>
      <t>D2</t>
    </r>
    <r>
      <rPr>
        <sz val="11"/>
        <rFont val="Arial"/>
        <family val="2"/>
      </rPr>
      <t>. Looking back, do you feel that the length of your stay in hospital after the birth was…?</t>
    </r>
  </si>
  <si>
    <r>
      <t>D3</t>
    </r>
    <r>
      <rPr>
        <sz val="11"/>
        <rFont val="Arial"/>
        <family val="2"/>
      </rPr>
      <t>. Thinking about the care you received in hospital after the birth of your baby, were you given the information and explanations you needed?</t>
    </r>
  </si>
  <si>
    <r>
      <t>D4</t>
    </r>
    <r>
      <rPr>
        <sz val="11"/>
        <rFont val="Arial"/>
        <family val="2"/>
      </rPr>
      <t>. Thinking about the care you received in hospital after the birth of your baby, were you treated with kindness and understanding?</t>
    </r>
  </si>
  <si>
    <r>
      <t>E1</t>
    </r>
    <r>
      <rPr>
        <sz val="11"/>
        <rFont val="Arial"/>
        <family val="2"/>
      </rPr>
      <t xml:space="preserve">. During your pregnancy did your midwife discuss infant feeding with you? </t>
    </r>
  </si>
  <si>
    <r>
      <t>E2</t>
    </r>
    <r>
      <rPr>
        <sz val="11"/>
        <rFont val="Arial"/>
        <family val="2"/>
      </rPr>
      <t>. In the first few days after the birth how was your baby fed?</t>
    </r>
  </si>
  <si>
    <r>
      <t>E3</t>
    </r>
    <r>
      <rPr>
        <sz val="11"/>
        <rFont val="Arial"/>
        <family val="2"/>
      </rPr>
      <t>. Did you ever put your baby to the breast (even if it was only once)?</t>
    </r>
  </si>
  <si>
    <r>
      <t>E4</t>
    </r>
    <r>
      <rPr>
        <sz val="11"/>
        <rFont val="Arial"/>
        <family val="2"/>
      </rPr>
      <t xml:space="preserve">. Did you feel that midwives and other carers gave you </t>
    </r>
    <r>
      <rPr>
        <b/>
        <sz val="11"/>
        <rFont val="Arial"/>
        <family val="2"/>
      </rPr>
      <t>consistent advice</t>
    </r>
    <r>
      <rPr>
        <sz val="11"/>
        <rFont val="Arial"/>
        <family val="2"/>
      </rPr>
      <t>?</t>
    </r>
  </si>
  <si>
    <r>
      <t>E5</t>
    </r>
    <r>
      <rPr>
        <sz val="11"/>
        <rFont val="Arial"/>
        <family val="2"/>
      </rPr>
      <t xml:space="preserve">. Did you feel that midwives and other carers gave you active </t>
    </r>
    <r>
      <rPr>
        <b/>
        <sz val="11"/>
        <rFont val="Arial"/>
        <family val="2"/>
      </rPr>
      <t>support and encouragement</t>
    </r>
    <r>
      <rPr>
        <sz val="11"/>
        <rFont val="Arial"/>
        <family val="2"/>
      </rPr>
      <t>?</t>
    </r>
  </si>
  <si>
    <r>
      <t>F1</t>
    </r>
    <r>
      <rPr>
        <sz val="11"/>
        <rFont val="Arial"/>
        <family val="2"/>
      </rPr>
      <t>. When you were at home after the birth of your baby did you have the name and telephone number of a midwife or health visitor you could contact if you were worried?</t>
    </r>
  </si>
  <si>
    <r>
      <t>F2</t>
    </r>
    <r>
      <rPr>
        <sz val="11"/>
        <rFont val="Arial"/>
        <family val="2"/>
      </rPr>
      <t>. If you contacted a midwife or health visitor, were you given the help you needed? </t>
    </r>
  </si>
  <si>
    <r>
      <t>F3</t>
    </r>
    <r>
      <rPr>
        <sz val="11"/>
        <rFont val="Arial"/>
        <family val="2"/>
      </rPr>
      <t>. Since your baby's birth have you been visited at home by a midwife?</t>
    </r>
  </si>
  <si>
    <r>
      <t>F4</t>
    </r>
    <r>
      <rPr>
        <sz val="11"/>
        <rFont val="Arial"/>
        <family val="2"/>
      </rPr>
      <t xml:space="preserve">. How many times in total did you see a midwife after you went home? </t>
    </r>
  </si>
  <si>
    <r>
      <t>F5</t>
    </r>
    <r>
      <rPr>
        <sz val="11"/>
        <rFont val="Arial"/>
        <family val="2"/>
      </rPr>
      <t>. Would you have liked to have seen a midwife…?</t>
    </r>
  </si>
  <si>
    <r>
      <rPr>
        <b/>
        <sz val="11"/>
        <rFont val="Arial"/>
        <family val="2"/>
      </rPr>
      <t>F6</t>
    </r>
    <r>
      <rPr>
        <sz val="11"/>
        <rFont val="Arial"/>
        <family val="2"/>
      </rPr>
      <t xml:space="preserve">. In the six weeks after the birth of your baby did you receive help and advice from health professionals about </t>
    </r>
    <r>
      <rPr>
        <b/>
        <sz val="11"/>
        <rFont val="Arial"/>
        <family val="2"/>
      </rPr>
      <t>feeding your baby</t>
    </r>
    <r>
      <rPr>
        <sz val="11"/>
        <rFont val="Arial"/>
        <family val="2"/>
      </rPr>
      <t>?</t>
    </r>
  </si>
  <si>
    <r>
      <t>G1</t>
    </r>
    <r>
      <rPr>
        <sz val="11"/>
        <rFont val="Arial"/>
        <family val="2"/>
      </rPr>
      <t>. Have you had a previous pregnancy?</t>
    </r>
  </si>
  <si>
    <r>
      <t>G2.</t>
    </r>
    <r>
      <rPr>
        <sz val="11"/>
        <rFont val="Arial"/>
        <family val="2"/>
      </rPr>
      <t xml:space="preserve"> How many babies have you given birth to before this pregnancy?</t>
    </r>
  </si>
  <si>
    <r>
      <t>G4</t>
    </r>
    <r>
      <rPr>
        <sz val="11"/>
        <rFont val="Arial"/>
        <family val="2"/>
      </rPr>
      <t>. Who do you live with now? </t>
    </r>
  </si>
  <si>
    <r>
      <t xml:space="preserve">B20. </t>
    </r>
    <r>
      <rPr>
        <sz val="11"/>
        <rFont val="Arial"/>
        <family val="2"/>
      </rPr>
      <t>Roughly how many ultrasound scans did you have in total during this pregnancy?</t>
    </r>
  </si>
  <si>
    <r>
      <t>F7</t>
    </r>
    <r>
      <rPr>
        <sz val="11"/>
        <rFont val="Arial"/>
        <family val="2"/>
      </rPr>
      <t xml:space="preserve">. In the six weeks after the birth of your baby did you receive help and advice from health professionals about your </t>
    </r>
    <r>
      <rPr>
        <b/>
        <sz val="11"/>
        <rFont val="Arial"/>
        <family val="2"/>
      </rPr>
      <t>baby's health and progress</t>
    </r>
    <r>
      <rPr>
        <sz val="11"/>
        <rFont val="Arial"/>
        <family val="2"/>
      </rPr>
      <t>?</t>
    </r>
  </si>
  <si>
    <r>
      <rPr>
        <b/>
        <sz val="11"/>
        <rFont val="Arial"/>
        <family val="2"/>
      </rPr>
      <t>F8</t>
    </r>
    <r>
      <rPr>
        <sz val="11"/>
        <rFont val="Arial"/>
        <family val="2"/>
      </rPr>
      <t>. Did you have a postnatal check-up of your own health? (Around 4-8 weeks after the birth)</t>
    </r>
  </si>
  <si>
    <r>
      <t xml:space="preserve">F9.  </t>
    </r>
    <r>
      <rPr>
        <sz val="11"/>
        <rFont val="Arial"/>
        <family val="2"/>
      </rPr>
      <t>Were you given enough information about your own recovery after the birth?</t>
    </r>
  </si>
  <si>
    <r>
      <t>F10.</t>
    </r>
    <r>
      <rPr>
        <sz val="11"/>
        <rFont val="Arial"/>
        <family val="2"/>
      </rPr>
      <t xml:space="preserve"> Were you given enough information about any emotional changes you might experience after the birth? </t>
    </r>
  </si>
  <si>
    <r>
      <t>F11</t>
    </r>
    <r>
      <rPr>
        <sz val="11"/>
        <rFont val="Arial"/>
        <family val="2"/>
      </rPr>
      <t xml:space="preserve">. Were you given information or offered advice from a health professional about contraception? </t>
    </r>
  </si>
  <si>
    <r>
      <t>F12</t>
    </r>
    <r>
      <rPr>
        <sz val="11"/>
        <rFont val="Arial"/>
        <family val="2"/>
      </rPr>
      <t xml:space="preserve">. Overall, how would you rate the care received during your care </t>
    </r>
    <r>
      <rPr>
        <b/>
        <sz val="11"/>
        <rFont val="Arial"/>
        <family val="2"/>
      </rPr>
      <t>after the birth</t>
    </r>
    <r>
      <rPr>
        <sz val="11"/>
        <rFont val="Arial"/>
        <family val="2"/>
      </rPr>
      <t>?</t>
    </r>
  </si>
  <si>
    <t>G7_1</t>
  </si>
  <si>
    <t>G7_2</t>
  </si>
  <si>
    <t>G7_3</t>
  </si>
  <si>
    <t>G7_4</t>
  </si>
  <si>
    <t>G7_5</t>
  </si>
  <si>
    <t>G7_6</t>
  </si>
  <si>
    <t>G7_7</t>
  </si>
  <si>
    <r>
      <t xml:space="preserve">Used </t>
    </r>
    <r>
      <rPr>
        <b/>
        <sz val="10"/>
        <rFont val="Arial"/>
        <family val="2"/>
      </rPr>
      <t xml:space="preserve">Natural Methods </t>
    </r>
    <r>
      <rPr>
        <sz val="10"/>
        <rFont val="Arial"/>
        <family val="2"/>
      </rPr>
      <t>(e.g. Breathing, massage) to help relieve pain.</t>
    </r>
  </si>
  <si>
    <r>
      <t xml:space="preserve">Used </t>
    </r>
    <r>
      <rPr>
        <b/>
        <sz val="10"/>
        <rFont val="Arial"/>
        <family val="2"/>
      </rPr>
      <t>Water or Birthing Pool</t>
    </r>
    <r>
      <rPr>
        <sz val="10"/>
        <rFont val="Arial"/>
        <family val="2"/>
      </rPr>
      <t xml:space="preserve"> to help relieve pain.</t>
    </r>
  </si>
  <si>
    <r>
      <t xml:space="preserve">Used </t>
    </r>
    <r>
      <rPr>
        <b/>
        <sz val="10"/>
        <rFont val="Arial"/>
        <family val="2"/>
      </rPr>
      <t>Tens Machine (with pads on your back)</t>
    </r>
    <r>
      <rPr>
        <sz val="10"/>
        <rFont val="Arial"/>
        <family val="2"/>
      </rPr>
      <t xml:space="preserve"> to help relieve pain.</t>
    </r>
  </si>
  <si>
    <r>
      <t xml:space="preserve">Used </t>
    </r>
    <r>
      <rPr>
        <b/>
        <sz val="10"/>
        <rFont val="Arial"/>
        <family val="2"/>
      </rPr>
      <t>Gas and Air (breathing through a mask)</t>
    </r>
    <r>
      <rPr>
        <sz val="10"/>
        <rFont val="Arial"/>
        <family val="2"/>
      </rPr>
      <t xml:space="preserve"> to help relieve pain.</t>
    </r>
  </si>
  <si>
    <r>
      <t xml:space="preserve">Used </t>
    </r>
    <r>
      <rPr>
        <b/>
        <sz val="10"/>
        <rFont val="Arial"/>
        <family val="2"/>
      </rPr>
      <t>Injection of pethidine or a similar painkiller</t>
    </r>
    <r>
      <rPr>
        <sz val="10"/>
        <rFont val="Arial"/>
        <family val="2"/>
      </rPr>
      <t xml:space="preserve"> to help relieve pain.</t>
    </r>
  </si>
  <si>
    <r>
      <t xml:space="preserve">Used </t>
    </r>
    <r>
      <rPr>
        <b/>
        <sz val="10"/>
        <rFont val="Arial"/>
        <family val="2"/>
      </rPr>
      <t>Epidural or similar (injection in your back, given by an anaesthetist)</t>
    </r>
    <r>
      <rPr>
        <sz val="10"/>
        <rFont val="Arial"/>
        <family val="2"/>
      </rPr>
      <t xml:space="preserve"> to help relieve pain.</t>
    </r>
  </si>
  <si>
    <r>
      <t>Used "</t>
    </r>
    <r>
      <rPr>
        <b/>
        <sz val="10"/>
        <rFont val="Arial"/>
        <family val="2"/>
      </rPr>
      <t>Other"</t>
    </r>
    <r>
      <rPr>
        <sz val="10"/>
        <rFont val="Arial"/>
        <family val="2"/>
      </rPr>
      <t xml:space="preserve"> to help relieve pain.</t>
    </r>
  </si>
  <si>
    <t>Did not use pain relief</t>
  </si>
  <si>
    <t>Actual Delivery Place</t>
  </si>
  <si>
    <t>National codes (Data Dictionary)                 1=domestic address               2=NHS hosp (consultant ward)       3=NHS hosp (GMP ward)                0=NHS hosp (midwife ward)           4=NHS hosp (combination ward)     7=NHS hosp (NO delivery ward)                    6=In other hosp or institution          8=None of the above                              9=Not known</t>
  </si>
  <si>
    <t xml:space="preserve">Referring PCT </t>
  </si>
  <si>
    <t>Referring PCT (NNN)</t>
  </si>
  <si>
    <t>(Name of hospital or unit)</t>
  </si>
  <si>
    <t>If you had an episiotomy (cut) or tear requiring stitches, how long after your baby was born were the stitches done?</t>
  </si>
  <si>
    <t>Trust Code</t>
  </si>
  <si>
    <t>The three character code of your organisation (e.g. RNH), maintained by NHS Connecting for Health</t>
  </si>
  <si>
    <r>
      <t xml:space="preserve">How much did your </t>
    </r>
    <r>
      <rPr>
        <b/>
        <sz val="10"/>
        <rFont val="Arial"/>
        <family val="2"/>
      </rPr>
      <t>baby weigh at birth</t>
    </r>
    <r>
      <rPr>
        <sz val="10"/>
        <rFont val="Arial"/>
        <family val="2"/>
      </rPr>
      <t xml:space="preserve">?            </t>
    </r>
  </si>
  <si>
    <r>
      <t xml:space="preserve">Overall, how would you rate the care received during your </t>
    </r>
    <r>
      <rPr>
        <b/>
        <sz val="10"/>
        <rFont val="Arial"/>
        <family val="2"/>
      </rPr>
      <t>pregnancy</t>
    </r>
    <r>
      <rPr>
        <sz val="10"/>
        <rFont val="Arial"/>
        <family val="2"/>
      </rPr>
      <t>?</t>
    </r>
  </si>
  <si>
    <t>In the six weeks after the birth of your baby did you receive help and advice from health professionals about your baby's health and progress?</t>
  </si>
  <si>
    <r>
      <t xml:space="preserve">In the six weeks after the birth of your baby did you receive help and advice from health professionals about </t>
    </r>
    <r>
      <rPr>
        <b/>
        <sz val="10"/>
        <rFont val="Arial"/>
        <family val="2"/>
      </rPr>
      <t>feeding your baby?</t>
    </r>
  </si>
  <si>
    <r>
      <t xml:space="preserve">Please see section 16.4-19  in the Guidance Manual  for advice on </t>
    </r>
    <r>
      <rPr>
        <sz val="11"/>
        <color indexed="8"/>
        <rFont val="Arial"/>
        <family val="2"/>
      </rPr>
      <t xml:space="preserve">mailing questionnaires, data entry and cleaning and for information on entering and coding data.  </t>
    </r>
  </si>
  <si>
    <r>
      <t>G5</t>
    </r>
    <r>
      <rPr>
        <sz val="11"/>
        <rFont val="Arial"/>
        <family val="2"/>
      </rPr>
      <t xml:space="preserve">. What language do you speak </t>
    </r>
    <r>
      <rPr>
        <b/>
        <sz val="11"/>
        <rFont val="Arial"/>
        <family val="2"/>
      </rPr>
      <t>most</t>
    </r>
    <r>
      <rPr>
        <sz val="11"/>
        <rFont val="Arial"/>
        <family val="2"/>
      </rPr>
      <t xml:space="preserve"> </t>
    </r>
    <r>
      <rPr>
        <b/>
        <sz val="11"/>
        <rFont val="Arial"/>
        <family val="2"/>
      </rPr>
      <t>often</t>
    </r>
    <r>
      <rPr>
        <sz val="11"/>
        <rFont val="Arial"/>
        <family val="2"/>
      </rPr>
      <t xml:space="preserve"> at home? </t>
    </r>
  </si>
  <si>
    <t>I have blindness or am partially sighted</t>
  </si>
  <si>
    <r>
      <t>G3.</t>
    </r>
    <r>
      <rPr>
        <sz val="11"/>
        <rFont val="Arial"/>
        <family val="2"/>
      </rPr>
      <t xml:space="preserve"> In what </t>
    </r>
    <r>
      <rPr>
        <b/>
        <sz val="11"/>
        <rFont val="Arial"/>
        <family val="2"/>
      </rPr>
      <t>year</t>
    </r>
    <r>
      <rPr>
        <sz val="11"/>
        <rFont val="Arial"/>
        <family val="2"/>
      </rPr>
      <t xml:space="preserve"> were you born? (Date)</t>
    </r>
  </si>
  <si>
    <r>
      <t>G8.</t>
    </r>
    <r>
      <rPr>
        <sz val="11"/>
        <rFont val="Arial"/>
        <family val="2"/>
      </rPr>
      <t xml:space="preserve"> To which of these ethnic groups would you say you belong?</t>
    </r>
    <r>
      <rPr>
        <b/>
        <sz val="11"/>
        <rFont val="Arial"/>
        <family val="2"/>
      </rPr>
      <t xml:space="preserve"> </t>
    </r>
  </si>
  <si>
    <t>More than 12 hours but less than 24 hours</t>
  </si>
  <si>
    <t>Early morning (12:01am-6:00 am)</t>
  </si>
  <si>
    <t>Morning (6:01 am-12:00 noon)</t>
  </si>
  <si>
    <r>
      <t>A5.</t>
    </r>
    <r>
      <rPr>
        <sz val="11"/>
        <rFont val="Arial"/>
        <family val="2"/>
      </rPr>
      <t xml:space="preserve"> How much did your </t>
    </r>
    <r>
      <rPr>
        <b/>
        <sz val="11"/>
        <rFont val="Arial"/>
        <family val="2"/>
      </rPr>
      <t>baby weigh at birth</t>
    </r>
    <r>
      <rPr>
        <sz val="11"/>
        <rFont val="Arial"/>
        <family val="2"/>
      </rPr>
      <t xml:space="preserve">? </t>
    </r>
  </si>
  <si>
    <t>At the bottom of the Excel screen there are labelled tabs for each of the worksheets within the workbook; these correspond to each section of the questionnaire.  These sheets automatically provide a summary report of the data entered (frequency counts and percentages on each question).  The first of these tabs is labelled 'Data'.  Click on this tab to show the data entry worksheet.</t>
  </si>
  <si>
    <t>If a response is missing for any reason, the data field should be coded as a full stop (.) for the each of the section worksheets to report the missing responses correctly.</t>
  </si>
  <si>
    <t>Month of delivery (N) 1=Jan; 2=Feb; 3=Mar; 4=April; 5=May; 6=June; 7=July; 8=Aug; 9=Sept; 10=Oct; 11=Nov; 12=Dec</t>
  </si>
  <si>
    <t>Before your baby was born, did you plan to have you baby at home?</t>
  </si>
  <si>
    <t>Year of delivery</t>
  </si>
  <si>
    <t>C5_name</t>
  </si>
  <si>
    <r>
      <t xml:space="preserve">B12. </t>
    </r>
    <r>
      <rPr>
        <sz val="11"/>
        <rFont val="Arial"/>
        <family val="2"/>
      </rPr>
      <t xml:space="preserve">Which of the following health professionals did you see for your </t>
    </r>
    <r>
      <rPr>
        <b/>
        <sz val="11"/>
        <rFont val="Arial"/>
        <family val="2"/>
      </rPr>
      <t xml:space="preserve">antenatal check-ups? </t>
    </r>
    <r>
      <rPr>
        <sz val="11"/>
        <rFont val="Arial"/>
        <family val="2"/>
      </rPr>
      <t>(tick all that apply)</t>
    </r>
  </si>
  <si>
    <t>Two to three</t>
  </si>
  <si>
    <r>
      <t>C15</t>
    </r>
    <r>
      <rPr>
        <sz val="11"/>
        <rFont val="Arial"/>
        <family val="2"/>
      </rPr>
      <t xml:space="preserve">. Thinking about your care </t>
    </r>
    <r>
      <rPr>
        <b/>
        <sz val="11"/>
        <rFont val="Arial"/>
        <family val="2"/>
      </rPr>
      <t>during labour and birth</t>
    </r>
    <r>
      <rPr>
        <sz val="11"/>
        <rFont val="Arial"/>
        <family val="2"/>
      </rPr>
      <t xml:space="preserve">, were you spoken to in a way you could understand? </t>
    </r>
  </si>
  <si>
    <r>
      <t>C11</t>
    </r>
    <r>
      <rPr>
        <sz val="11"/>
        <rFont val="Arial"/>
        <family val="2"/>
      </rPr>
      <t>. Had you met any of the staff who cared for you during your labour and birth</t>
    </r>
    <r>
      <rPr>
        <b/>
        <sz val="11"/>
        <rFont val="Arial"/>
        <family val="2"/>
      </rPr>
      <t xml:space="preserve"> before</t>
    </r>
    <r>
      <rPr>
        <sz val="11"/>
        <rFont val="Arial"/>
        <family val="2"/>
      </rPr>
      <t xml:space="preserve"> you went into labour?</t>
    </r>
  </si>
  <si>
    <r>
      <t>B13.</t>
    </r>
    <r>
      <rPr>
        <sz val="11"/>
        <rFont val="Arial"/>
        <family val="2"/>
      </rPr>
      <t xml:space="preserve"> If you saw a midwife for your </t>
    </r>
    <r>
      <rPr>
        <b/>
        <sz val="11"/>
        <rFont val="Arial"/>
        <family val="2"/>
      </rPr>
      <t>antenatal</t>
    </r>
    <r>
      <rPr>
        <sz val="11"/>
        <rFont val="Arial"/>
        <family val="2"/>
      </rPr>
      <t xml:space="preserve"> </t>
    </r>
    <r>
      <rPr>
        <b/>
        <sz val="11"/>
        <rFont val="Arial"/>
        <family val="2"/>
      </rPr>
      <t>check-ups</t>
    </r>
    <r>
      <rPr>
        <sz val="11"/>
        <rFont val="Arial"/>
        <family val="2"/>
      </rPr>
      <t>, did you see the same one every time?</t>
    </r>
  </si>
  <si>
    <r>
      <t xml:space="preserve">A4. </t>
    </r>
    <r>
      <rPr>
        <sz val="11"/>
        <rFont val="Arial"/>
        <family val="2"/>
      </rPr>
      <t>Roughly how many weeks pregnant were you when your baby was born?</t>
    </r>
  </si>
  <si>
    <t>Less than 2500g / 2.5kg (Less than 5 pounds 8 ounces)</t>
  </si>
  <si>
    <t>2500g / 2.5kg or more (5 pounds 8 ounces or more)</t>
  </si>
  <si>
    <t xml:space="preserve">When was your baby born (year)? (NNNN)         </t>
  </si>
  <si>
    <t>Deafness or severe hearing impairment</t>
  </si>
  <si>
    <t>Blindness or partially sighted</t>
  </si>
  <si>
    <t>A long-standing physical condition</t>
  </si>
  <si>
    <t>A learning disability</t>
  </si>
  <si>
    <t>A mental health condition</t>
  </si>
  <si>
    <t>A long-standing illness, such as cancer, HIV, diabetes, chronic heart disease, or epilepsy</t>
  </si>
  <si>
    <t>No, I do not have a long-standing condition</t>
  </si>
  <si>
    <t>Everyday activities that people your age can usually do</t>
  </si>
  <si>
    <t>At work, in education, or training</t>
  </si>
  <si>
    <t>Access to buildings, streets or vehicles</t>
  </si>
  <si>
    <t>Reading or writing</t>
  </si>
  <si>
    <t>People's attitudes to you because of your condition</t>
  </si>
  <si>
    <t>Communicating, mixing with others, or socialising</t>
  </si>
  <si>
    <t>Any other activity</t>
  </si>
  <si>
    <t>No difficulty with any of these</t>
  </si>
  <si>
    <r>
      <t>G7.</t>
    </r>
    <r>
      <rPr>
        <sz val="11"/>
        <rFont val="Arial"/>
        <family val="2"/>
      </rPr>
      <t xml:space="preserve"> Does this condition(s) cause you difficulty with any of the following? </t>
    </r>
    <r>
      <rPr>
        <b/>
        <sz val="11"/>
        <rFont val="Arial"/>
        <family val="2"/>
      </rPr>
      <t>(Tick ALL that apply)</t>
    </r>
  </si>
  <si>
    <r>
      <t xml:space="preserve">G6. </t>
    </r>
    <r>
      <rPr>
        <sz val="11"/>
        <rFont val="Arial"/>
        <family val="2"/>
      </rPr>
      <t xml:space="preserve">Do you have any of the following long-standing conditions? </t>
    </r>
    <r>
      <rPr>
        <b/>
        <sz val="11"/>
        <rFont val="Arial"/>
        <family val="2"/>
      </rPr>
      <t xml:space="preserve">(Tick </t>
    </r>
    <r>
      <rPr>
        <b/>
        <i/>
        <sz val="11"/>
        <rFont val="Arial"/>
        <family val="2"/>
      </rPr>
      <t>ALL</t>
    </r>
    <r>
      <rPr>
        <b/>
        <sz val="11"/>
        <rFont val="Arial"/>
        <family val="2"/>
      </rPr>
      <t xml:space="preserve"> that apply)</t>
    </r>
  </si>
  <si>
    <r>
      <t>C3.</t>
    </r>
    <r>
      <rPr>
        <sz val="11"/>
        <rFont val="Arial"/>
        <family val="2"/>
      </rPr>
      <t xml:space="preserve"> During your labour and birth, did you use any of the following to help relieve the pain? </t>
    </r>
    <r>
      <rPr>
        <b/>
        <sz val="11"/>
        <rFont val="Arial"/>
        <family val="2"/>
      </rPr>
      <t>(Tick ALL that apply)</t>
    </r>
  </si>
  <si>
    <t>Natural methods (e.g. breathing, massage)</t>
  </si>
  <si>
    <t>Water or a birthing pool</t>
  </si>
  <si>
    <t xml:space="preserve">TENS machine </t>
  </si>
  <si>
    <t>Gas and air</t>
  </si>
  <si>
    <t>Injection of pethidine or a similar painkiller</t>
  </si>
  <si>
    <t>Epidural or similar</t>
  </si>
  <si>
    <t>I did not use any pain relief</t>
  </si>
  <si>
    <t>B12_1</t>
  </si>
  <si>
    <t>B12_2</t>
  </si>
  <si>
    <t>B12_3</t>
  </si>
  <si>
    <t>B12_4</t>
  </si>
  <si>
    <r>
      <t xml:space="preserve">Did you see a </t>
    </r>
    <r>
      <rPr>
        <b/>
        <sz val="10"/>
        <rFont val="Arial"/>
        <family val="2"/>
      </rPr>
      <t>midwife</t>
    </r>
    <r>
      <rPr>
        <sz val="10"/>
        <rFont val="Arial"/>
        <family val="2"/>
      </rPr>
      <t xml:space="preserve"> for your antenatal check-ups?   </t>
    </r>
  </si>
  <si>
    <r>
      <t xml:space="preserve">Did you see a </t>
    </r>
    <r>
      <rPr>
        <b/>
        <sz val="10"/>
        <rFont val="Arial"/>
        <family val="2"/>
      </rPr>
      <t>GP (family doctor)</t>
    </r>
    <r>
      <rPr>
        <sz val="10"/>
        <rFont val="Arial"/>
        <family val="2"/>
      </rPr>
      <t xml:space="preserve"> for your antenatal check-ups?   </t>
    </r>
  </si>
  <si>
    <r>
      <t xml:space="preserve">Did you see a </t>
    </r>
    <r>
      <rPr>
        <b/>
        <sz val="10"/>
        <rFont val="Arial"/>
        <family val="2"/>
      </rPr>
      <t>hospital doctor</t>
    </r>
    <r>
      <rPr>
        <sz val="10"/>
        <rFont val="Arial"/>
        <family val="2"/>
      </rPr>
      <t xml:space="preserve"> for your antenatal check-ups?   </t>
    </r>
  </si>
  <si>
    <r>
      <t xml:space="preserve">Did you see </t>
    </r>
    <r>
      <rPr>
        <b/>
        <sz val="10"/>
        <rFont val="Arial"/>
        <family val="2"/>
      </rPr>
      <t>another health professional</t>
    </r>
    <r>
      <rPr>
        <sz val="10"/>
        <rFont val="Arial"/>
        <family val="2"/>
      </rPr>
      <t xml:space="preserve"> for your antenatal check-ups?   </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</si>
</sst>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58">
    <font>
      <sz val="10"/>
      <name val="Arial"/>
      <family val="0"/>
    </font>
    <font>
      <sz val="11"/>
      <color indexed="8"/>
      <name val="Calibri"/>
      <family val="2"/>
    </font>
    <font>
      <sz val="8"/>
      <name val="Arial"/>
      <family val="2"/>
    </font>
    <font>
      <b/>
      <sz val="11"/>
      <name val="Arial"/>
      <family val="2"/>
    </font>
    <font>
      <b/>
      <sz val="10"/>
      <name val="Arial"/>
      <family val="2"/>
    </font>
    <font>
      <b/>
      <sz val="14"/>
      <name val="Arial"/>
      <family val="2"/>
    </font>
    <font>
      <sz val="9"/>
      <color indexed="8"/>
      <name val="Tahoma"/>
      <family val="2"/>
    </font>
    <font>
      <sz val="10"/>
      <color indexed="8"/>
      <name val="Arial"/>
      <family val="2"/>
    </font>
    <font>
      <sz val="11"/>
      <name val="Arial"/>
      <family val="2"/>
    </font>
    <font>
      <i/>
      <sz val="11"/>
      <name val="Arial"/>
      <family val="2"/>
    </font>
    <font>
      <sz val="11"/>
      <color indexed="8"/>
      <name val="Arial"/>
      <family val="2"/>
    </font>
    <font>
      <b/>
      <sz val="11"/>
      <color indexed="8"/>
      <name val="Arial"/>
      <family val="2"/>
    </font>
    <font>
      <b/>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2"/>
      <name val="Arial"/>
      <family val="2"/>
    </font>
    <font>
      <b/>
      <sz val="10"/>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CC"/>
      <name val="Arial"/>
      <family val="2"/>
    </font>
    <font>
      <sz val="11"/>
      <color rgb="FF000000"/>
      <name val="Arial"/>
      <family val="2"/>
    </font>
    <font>
      <sz val="10"/>
      <color rgb="FF000000"/>
      <name val="Arial"/>
      <family val="2"/>
    </font>
    <font>
      <b/>
      <sz val="11"/>
      <color rgb="FF000000"/>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border>
    <border>
      <left/>
      <right style="medium"/>
      <top/>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7"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9">
    <xf numFmtId="0" fontId="0" fillId="0" borderId="0" xfId="0" applyAlignment="1">
      <alignment/>
    </xf>
    <xf numFmtId="0" fontId="0" fillId="0" borderId="0" xfId="0" applyFont="1" applyFill="1" applyBorder="1" applyAlignment="1">
      <alignment horizontal="left" vertical="top" wrapText="1"/>
    </xf>
    <xf numFmtId="0" fontId="5" fillId="33" borderId="0" xfId="0" applyFont="1" applyFill="1" applyBorder="1" applyAlignment="1">
      <alignment horizontal="left"/>
    </xf>
    <xf numFmtId="0" fontId="5" fillId="33" borderId="10" xfId="0" applyFont="1" applyFill="1" applyBorder="1" applyAlignment="1">
      <alignment/>
    </xf>
    <xf numFmtId="164" fontId="5" fillId="33" borderId="10" xfId="0" applyNumberFormat="1" applyFont="1" applyFill="1" applyBorder="1" applyAlignment="1">
      <alignment/>
    </xf>
    <xf numFmtId="0" fontId="5" fillId="33" borderId="0" xfId="0" applyFont="1" applyFill="1" applyBorder="1" applyAlignment="1">
      <alignment/>
    </xf>
    <xf numFmtId="0" fontId="5" fillId="33" borderId="11" xfId="0" applyFont="1" applyFill="1" applyBorder="1" applyAlignment="1">
      <alignment horizontal="left"/>
    </xf>
    <xf numFmtId="164" fontId="5" fillId="33" borderId="11" xfId="0" applyNumberFormat="1" applyFont="1" applyFill="1" applyBorder="1" applyAlignment="1">
      <alignment/>
    </xf>
    <xf numFmtId="164" fontId="0" fillId="0" borderId="0" xfId="0" applyNumberFormat="1" applyAlignment="1">
      <alignment/>
    </xf>
    <xf numFmtId="0" fontId="6" fillId="0" borderId="0" xfId="57" applyFont="1" applyFill="1" applyBorder="1" applyAlignment="1">
      <alignment wrapText="1"/>
      <protection/>
    </xf>
    <xf numFmtId="0" fontId="0" fillId="0" borderId="0" xfId="0" applyNumberFormat="1" applyAlignment="1">
      <alignment/>
    </xf>
    <xf numFmtId="0" fontId="6" fillId="0" borderId="0" xfId="57" applyNumberFormat="1" applyFont="1" applyFill="1" applyBorder="1" applyAlignment="1">
      <alignment wrapText="1"/>
      <protection/>
    </xf>
    <xf numFmtId="0" fontId="5" fillId="33" borderId="11" xfId="0" applyFont="1" applyFill="1" applyBorder="1" applyAlignment="1">
      <alignment/>
    </xf>
    <xf numFmtId="0" fontId="0" fillId="0" borderId="10" xfId="0" applyBorder="1" applyAlignment="1">
      <alignment/>
    </xf>
    <xf numFmtId="0" fontId="0" fillId="0" borderId="0" xfId="0" applyBorder="1" applyAlignment="1">
      <alignment/>
    </xf>
    <xf numFmtId="0" fontId="0" fillId="0" borderId="0" xfId="0" applyFill="1" applyBorder="1" applyAlignment="1">
      <alignment/>
    </xf>
    <xf numFmtId="0" fontId="8" fillId="34" borderId="10" xfId="0" applyFont="1" applyFill="1" applyBorder="1" applyAlignment="1">
      <alignment/>
    </xf>
    <xf numFmtId="164" fontId="8" fillId="34" borderId="10" xfId="0" applyNumberFormat="1" applyFont="1" applyFill="1" applyBorder="1" applyAlignment="1">
      <alignment/>
    </xf>
    <xf numFmtId="0" fontId="9" fillId="34" borderId="10" xfId="0" applyFont="1" applyFill="1" applyBorder="1" applyAlignment="1">
      <alignment/>
    </xf>
    <xf numFmtId="0" fontId="8" fillId="34" borderId="0" xfId="0" applyFont="1" applyFill="1" applyAlignment="1">
      <alignment/>
    </xf>
    <xf numFmtId="0" fontId="8" fillId="35" borderId="10" xfId="0" applyFont="1" applyFill="1" applyBorder="1" applyAlignment="1">
      <alignment/>
    </xf>
    <xf numFmtId="165" fontId="8" fillId="35" borderId="0" xfId="0" applyNumberFormat="1" applyFont="1" applyFill="1" applyAlignment="1">
      <alignment/>
    </xf>
    <xf numFmtId="0" fontId="9" fillId="35" borderId="10" xfId="0" applyFont="1" applyFill="1" applyBorder="1" applyAlignment="1">
      <alignment/>
    </xf>
    <xf numFmtId="0" fontId="8" fillId="35" borderId="10" xfId="0" applyNumberFormat="1" applyFont="1" applyFill="1" applyBorder="1" applyAlignment="1">
      <alignment/>
    </xf>
    <xf numFmtId="0" fontId="8" fillId="35" borderId="0" xfId="0" applyNumberFormat="1" applyFont="1" applyFill="1" applyAlignment="1">
      <alignment/>
    </xf>
    <xf numFmtId="0" fontId="8" fillId="35" borderId="11" xfId="0" applyFont="1" applyFill="1" applyBorder="1" applyAlignment="1">
      <alignment/>
    </xf>
    <xf numFmtId="164" fontId="8" fillId="35" borderId="10" xfId="0" applyNumberFormat="1" applyFont="1" applyFill="1" applyBorder="1" applyAlignment="1">
      <alignment/>
    </xf>
    <xf numFmtId="0" fontId="8" fillId="34" borderId="11" xfId="0" applyFont="1" applyFill="1" applyBorder="1" applyAlignment="1">
      <alignment/>
    </xf>
    <xf numFmtId="0" fontId="0" fillId="0" borderId="0" xfId="0" applyFont="1" applyAlignment="1">
      <alignment/>
    </xf>
    <xf numFmtId="0" fontId="8" fillId="34" borderId="11" xfId="0" applyNumberFormat="1" applyFont="1" applyFill="1" applyBorder="1" applyAlignment="1">
      <alignment/>
    </xf>
    <xf numFmtId="0" fontId="8" fillId="34" borderId="10" xfId="0" applyNumberFormat="1" applyFont="1" applyFill="1" applyBorder="1" applyAlignment="1">
      <alignment/>
    </xf>
    <xf numFmtId="0" fontId="8" fillId="35" borderId="0" xfId="0" applyFont="1" applyFill="1" applyAlignment="1">
      <alignment/>
    </xf>
    <xf numFmtId="16" fontId="8" fillId="35" borderId="0" xfId="0" applyNumberFormat="1" applyFont="1" applyFill="1" applyAlignment="1">
      <alignment/>
    </xf>
    <xf numFmtId="0" fontId="9" fillId="35" borderId="0" xfId="0" applyFont="1" applyFill="1" applyAlignment="1">
      <alignment/>
    </xf>
    <xf numFmtId="0" fontId="9" fillId="34" borderId="0" xfId="0" applyFont="1" applyFill="1" applyAlignment="1">
      <alignment/>
    </xf>
    <xf numFmtId="0" fontId="8" fillId="0" borderId="0" xfId="0" applyFont="1" applyAlignment="1">
      <alignment/>
    </xf>
    <xf numFmtId="164" fontId="8" fillId="0" borderId="0" xfId="0" applyNumberFormat="1" applyFont="1" applyAlignment="1">
      <alignment/>
    </xf>
    <xf numFmtId="0" fontId="0" fillId="0" borderId="0" xfId="0" applyNumberFormat="1" applyFont="1" applyAlignment="1">
      <alignment/>
    </xf>
    <xf numFmtId="0" fontId="0" fillId="0" borderId="0" xfId="0" applyNumberFormat="1" applyFont="1" applyAlignment="1">
      <alignment/>
    </xf>
    <xf numFmtId="0" fontId="3" fillId="0" borderId="0" xfId="0" applyFont="1" applyAlignment="1">
      <alignment/>
    </xf>
    <xf numFmtId="0" fontId="53" fillId="0" borderId="0" xfId="0" applyFont="1" applyAlignment="1">
      <alignment/>
    </xf>
    <xf numFmtId="0" fontId="54" fillId="0" borderId="0" xfId="0" applyFont="1" applyAlignment="1">
      <alignment wrapText="1"/>
    </xf>
    <xf numFmtId="0" fontId="54" fillId="0" borderId="0" xfId="0" applyFont="1" applyAlignment="1">
      <alignment/>
    </xf>
    <xf numFmtId="0" fontId="55" fillId="0" borderId="0" xfId="0" applyFont="1" applyAlignment="1">
      <alignment/>
    </xf>
    <xf numFmtId="0" fontId="56" fillId="0" borderId="12" xfId="0" applyFont="1" applyBorder="1" applyAlignment="1">
      <alignment wrapText="1"/>
    </xf>
    <xf numFmtId="49" fontId="8" fillId="34" borderId="10" xfId="0" applyNumberFormat="1" applyFont="1" applyFill="1" applyBorder="1" applyAlignment="1">
      <alignment/>
    </xf>
    <xf numFmtId="0" fontId="4" fillId="0" borderId="0" xfId="0" applyFont="1" applyFill="1" applyBorder="1" applyAlignment="1">
      <alignment horizontal="left"/>
    </xf>
    <xf numFmtId="0" fontId="8" fillId="34" borderId="11" xfId="0" applyFont="1" applyFill="1" applyBorder="1" applyAlignment="1">
      <alignment vertical="top" wrapText="1"/>
    </xf>
    <xf numFmtId="0" fontId="8" fillId="0" borderId="0" xfId="0" applyFont="1" applyFill="1" applyAlignment="1">
      <alignment/>
    </xf>
    <xf numFmtId="0" fontId="0" fillId="0" borderId="0" xfId="0" applyFill="1" applyAlignment="1">
      <alignment/>
    </xf>
    <xf numFmtId="0" fontId="8" fillId="36" borderId="10" xfId="0" applyFont="1" applyFill="1" applyBorder="1" applyAlignment="1">
      <alignment/>
    </xf>
    <xf numFmtId="164" fontId="8" fillId="36" borderId="10" xfId="0" applyNumberFormat="1" applyFont="1" applyFill="1" applyBorder="1" applyAlignment="1">
      <alignment/>
    </xf>
    <xf numFmtId="0" fontId="8" fillId="32" borderId="10" xfId="0" applyFont="1" applyFill="1" applyBorder="1" applyAlignment="1">
      <alignment/>
    </xf>
    <xf numFmtId="164" fontId="8" fillId="32" borderId="10" xfId="0" applyNumberFormat="1" applyFont="1" applyFill="1" applyBorder="1" applyAlignment="1">
      <alignment/>
    </xf>
    <xf numFmtId="0" fontId="0" fillId="32" borderId="0" xfId="0" applyFill="1" applyAlignment="1">
      <alignment/>
    </xf>
    <xf numFmtId="0" fontId="8" fillId="0" borderId="0" xfId="0" applyFont="1" applyFill="1" applyBorder="1" applyAlignment="1">
      <alignment/>
    </xf>
    <xf numFmtId="0" fontId="8" fillId="36" borderId="0" xfId="0" applyFont="1" applyFill="1" applyBorder="1" applyAlignment="1">
      <alignment/>
    </xf>
    <xf numFmtId="0" fontId="3" fillId="34" borderId="11" xfId="0" applyFont="1" applyFill="1" applyBorder="1" applyAlignment="1">
      <alignment vertical="top" wrapText="1"/>
    </xf>
    <xf numFmtId="0" fontId="8" fillId="32" borderId="11" xfId="0" applyFont="1" applyFill="1" applyBorder="1" applyAlignment="1">
      <alignment vertical="top" wrapText="1"/>
    </xf>
    <xf numFmtId="0" fontId="8" fillId="32" borderId="11" xfId="0" applyFont="1" applyFill="1" applyBorder="1" applyAlignment="1">
      <alignment vertical="top" wrapText="1"/>
    </xf>
    <xf numFmtId="0" fontId="57" fillId="0" borderId="0" xfId="0" applyFont="1" applyFill="1" applyBorder="1" applyAlignment="1">
      <alignment horizontal="left" wrapText="1"/>
    </xf>
    <xf numFmtId="0" fontId="57" fillId="0" borderId="0" xfId="0" applyFont="1" applyFill="1" applyBorder="1" applyAlignment="1">
      <alignment horizontal="left"/>
    </xf>
    <xf numFmtId="0" fontId="5" fillId="0" borderId="0" xfId="0" applyFont="1" applyAlignment="1">
      <alignment/>
    </xf>
    <xf numFmtId="0" fontId="8" fillId="32" borderId="10" xfId="0" applyFont="1" applyFill="1" applyBorder="1" applyAlignment="1">
      <alignment wrapText="1"/>
    </xf>
    <xf numFmtId="0" fontId="9" fillId="32" borderId="10" xfId="0" applyFont="1" applyFill="1" applyBorder="1" applyAlignment="1">
      <alignment wrapText="1"/>
    </xf>
    <xf numFmtId="0" fontId="9" fillId="36" borderId="10" xfId="0" applyFont="1" applyFill="1" applyBorder="1" applyAlignment="1">
      <alignment/>
    </xf>
    <xf numFmtId="164" fontId="9" fillId="35" borderId="10" xfId="0" applyNumberFormat="1" applyFont="1" applyFill="1" applyBorder="1" applyAlignment="1">
      <alignment/>
    </xf>
    <xf numFmtId="0" fontId="3" fillId="34" borderId="0" xfId="0" applyFont="1" applyFill="1" applyAlignment="1">
      <alignment vertical="top" wrapText="1"/>
    </xf>
    <xf numFmtId="0" fontId="8" fillId="34" borderId="0" xfId="0" applyFont="1" applyFill="1" applyAlignment="1">
      <alignment vertical="top" wrapText="1"/>
    </xf>
    <xf numFmtId="0" fontId="3" fillId="35" borderId="0" xfId="0" applyFont="1" applyFill="1" applyAlignment="1">
      <alignment vertical="top" wrapText="1"/>
    </xf>
    <xf numFmtId="0" fontId="8" fillId="35" borderId="0" xfId="0" applyFont="1" applyFill="1" applyAlignment="1">
      <alignment vertical="top" wrapText="1"/>
    </xf>
    <xf numFmtId="0" fontId="0" fillId="0" borderId="0" xfId="0" applyAlignment="1">
      <alignment/>
    </xf>
    <xf numFmtId="0" fontId="3" fillId="34" borderId="11" xfId="0" applyFont="1" applyFill="1" applyBorder="1" applyAlignment="1">
      <alignment vertical="top" wrapText="1"/>
    </xf>
    <xf numFmtId="0" fontId="3" fillId="35" borderId="11" xfId="0" applyFont="1" applyFill="1" applyBorder="1" applyAlignment="1">
      <alignment vertical="top" wrapText="1"/>
    </xf>
    <xf numFmtId="0" fontId="8" fillId="35" borderId="11" xfId="0" applyFont="1" applyFill="1" applyBorder="1" applyAlignment="1">
      <alignment vertical="top" wrapText="1"/>
    </xf>
    <xf numFmtId="0" fontId="0" fillId="0" borderId="11" xfId="0" applyBorder="1" applyAlignment="1">
      <alignment vertical="top" wrapText="1"/>
    </xf>
    <xf numFmtId="0" fontId="3" fillId="36" borderId="11" xfId="0" applyFont="1" applyFill="1" applyBorder="1" applyAlignment="1">
      <alignment horizontal="left" vertical="top" wrapText="1"/>
    </xf>
    <xf numFmtId="0" fontId="3" fillId="32" borderId="11" xfId="0" applyFont="1" applyFill="1" applyBorder="1" applyAlignment="1">
      <alignment horizontal="left" vertical="top" wrapText="1"/>
    </xf>
    <xf numFmtId="0" fontId="3" fillId="35" borderId="0" xfId="0" applyFont="1" applyFill="1" applyBorder="1" applyAlignment="1">
      <alignment vertical="top" wrapText="1"/>
    </xf>
    <xf numFmtId="0" fontId="8" fillId="0" borderId="0" xfId="0" applyFont="1" applyBorder="1" applyAlignment="1">
      <alignment vertical="top" wrapText="1"/>
    </xf>
    <xf numFmtId="0" fontId="3" fillId="34" borderId="0" xfId="0" applyFont="1" applyFill="1" applyBorder="1" applyAlignment="1">
      <alignment vertical="top" wrapText="1"/>
    </xf>
    <xf numFmtId="0" fontId="8" fillId="34" borderId="0" xfId="0" applyFont="1" applyFill="1" applyBorder="1" applyAlignment="1">
      <alignment vertical="top" wrapText="1"/>
    </xf>
    <xf numFmtId="0" fontId="8" fillId="32" borderId="11" xfId="0" applyFont="1" applyFill="1" applyBorder="1" applyAlignment="1">
      <alignment vertical="top" wrapText="1"/>
    </xf>
    <xf numFmtId="0" fontId="8" fillId="0" borderId="11" xfId="0" applyFont="1" applyBorder="1" applyAlignment="1">
      <alignment vertical="top" wrapText="1"/>
    </xf>
    <xf numFmtId="0" fontId="0" fillId="0" borderId="11" xfId="0" applyBorder="1" applyAlignment="1">
      <alignment/>
    </xf>
    <xf numFmtId="0" fontId="8" fillId="34" borderId="11" xfId="0" applyFont="1" applyFill="1" applyBorder="1" applyAlignment="1">
      <alignment wrapText="1"/>
    </xf>
    <xf numFmtId="0" fontId="0" fillId="0" borderId="11" xfId="0" applyBorder="1" applyAlignment="1">
      <alignment wrapText="1"/>
    </xf>
    <xf numFmtId="0" fontId="8" fillId="34" borderId="0" xfId="0" applyFont="1" applyFill="1" applyAlignment="1">
      <alignment wrapText="1"/>
    </xf>
    <xf numFmtId="0" fontId="0"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0">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T10_data_entry_spreadsheet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ance"/>
      <sheetName val="Data"/>
      <sheetName val="Dates &amp; Your Baby"/>
      <sheetName val="Start of care in pregnancy"/>
      <sheetName val="Antenatal check-ups"/>
      <sheetName val="Tests and scans"/>
      <sheetName val="During your pregnancy"/>
      <sheetName val="Antenatal classes"/>
      <sheetName val="Your labour and the birth"/>
      <sheetName val="The birth of your baby"/>
      <sheetName val="Staff caring for you"/>
      <sheetName val="Care in hospital after birth"/>
      <sheetName val="Feeding your baby"/>
      <sheetName val="Care at home after the birth"/>
      <sheetName val="You and your househol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2.75" zeroHeight="1"/>
  <cols>
    <col min="1" max="1" width="118.7109375" style="0" customWidth="1"/>
    <col min="2" max="2" width="1.421875" style="0" customWidth="1"/>
    <col min="3" max="16384" width="0" style="0" hidden="1" customWidth="1"/>
  </cols>
  <sheetData>
    <row r="1" ht="18">
      <c r="A1" s="62" t="s">
        <v>332</v>
      </c>
    </row>
    <row r="2" ht="15">
      <c r="A2" s="39"/>
    </row>
    <row r="3" ht="15">
      <c r="A3" s="40" t="s">
        <v>292</v>
      </c>
    </row>
    <row r="4" ht="57.75">
      <c r="A4" s="41" t="s">
        <v>333</v>
      </c>
    </row>
    <row r="5" ht="14.25">
      <c r="A5" s="42"/>
    </row>
    <row r="6" ht="57">
      <c r="A6" s="41" t="s">
        <v>464</v>
      </c>
    </row>
    <row r="7" ht="14.25">
      <c r="A7" s="41"/>
    </row>
    <row r="8" ht="15">
      <c r="A8" s="40" t="s">
        <v>293</v>
      </c>
    </row>
    <row r="9" ht="42.75">
      <c r="A9" s="41" t="s">
        <v>334</v>
      </c>
    </row>
    <row r="10" ht="12.75">
      <c r="A10" s="43"/>
    </row>
    <row r="11" ht="30">
      <c r="A11" s="44" t="s">
        <v>295</v>
      </c>
    </row>
    <row r="12" ht="12.75">
      <c r="A12" s="43"/>
    </row>
    <row r="13" ht="15">
      <c r="A13" s="40" t="s">
        <v>294</v>
      </c>
    </row>
    <row r="14" ht="57">
      <c r="A14" s="41" t="s">
        <v>296</v>
      </c>
    </row>
    <row r="15" ht="14.25">
      <c r="A15" s="41"/>
    </row>
    <row r="16" ht="28.5">
      <c r="A16" s="41" t="s">
        <v>465</v>
      </c>
    </row>
    <row r="17" ht="14.25">
      <c r="A17" s="41"/>
    </row>
    <row r="18" ht="28.5">
      <c r="A18" s="41" t="s">
        <v>455</v>
      </c>
    </row>
    <row r="19" ht="6.75" customHeight="1"/>
    <row r="20" ht="12.75" hidden="1"/>
    <row r="21" ht="12.75" hidden="1"/>
    <row r="22" ht="12.75" hidden="1"/>
    <row r="23" ht="12.75" hidden="1"/>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125"/>
  <sheetViews>
    <sheetView zoomScalePageLayoutView="0" workbookViewId="0" topLeftCell="A1">
      <selection activeCell="A1" sqref="A1"/>
    </sheetView>
  </sheetViews>
  <sheetFormatPr defaultColWidth="9.140625" defaultRowHeight="12.75"/>
  <cols>
    <col min="1" max="1" width="34.140625" style="0" customWidth="1"/>
    <col min="2" max="2" width="55.8515625" style="0" bestFit="1" customWidth="1"/>
    <col min="3" max="3" width="9.140625" style="28" customWidth="1"/>
    <col min="4" max="4" width="17.421875" style="0" customWidth="1"/>
  </cols>
  <sheetData>
    <row r="1" spans="1:4" ht="18">
      <c r="A1" s="2" t="s">
        <v>128</v>
      </c>
      <c r="B1" s="3" t="s">
        <v>129</v>
      </c>
      <c r="C1" s="5" t="s">
        <v>130</v>
      </c>
      <c r="D1" s="4" t="s">
        <v>131</v>
      </c>
    </row>
    <row r="2" spans="1:4" ht="14.25">
      <c r="A2" s="69" t="s">
        <v>389</v>
      </c>
      <c r="B2" s="20" t="s">
        <v>390</v>
      </c>
      <c r="C2" s="31">
        <f>COUNTIF(Data!BK:BK,1)</f>
        <v>0</v>
      </c>
      <c r="D2" s="26">
        <f>IF(COUNTIF(Data!BK:BK,"&gt;0")=0,"",COUNTIF(Data!BK:BK,1)/COUNTIF(Data!BK:BK,"&gt;0"))</f>
      </c>
    </row>
    <row r="3" spans="1:4" ht="14.25">
      <c r="A3" s="70"/>
      <c r="B3" s="20" t="s">
        <v>391</v>
      </c>
      <c r="C3" s="31">
        <f>COUNTIF(Data!BK:BK,2)</f>
        <v>0</v>
      </c>
      <c r="D3" s="26">
        <f>IF(COUNTIF(Data!BK:BK,"&gt;0")=0,"",COUNTIF(Data!BK:BK,2)/COUNTIF(Data!BK:BK,"&gt;0"))</f>
      </c>
    </row>
    <row r="4" spans="1:4" ht="14.25">
      <c r="A4" s="70"/>
      <c r="B4" s="20" t="s">
        <v>392</v>
      </c>
      <c r="C4" s="31">
        <f>COUNTIF(Data!BK:BK,3)</f>
        <v>0</v>
      </c>
      <c r="D4" s="26">
        <f>IF(COUNTIF(Data!BK:BK,"&gt;0")=0,"",COUNTIF(Data!BK:BK,3)/COUNTIF(Data!BK:BK,"&gt;0"))</f>
      </c>
    </row>
    <row r="5" spans="1:4" ht="14.25">
      <c r="A5" s="70"/>
      <c r="B5" s="20" t="s">
        <v>4</v>
      </c>
      <c r="C5" s="31">
        <f>COUNTIF(Data!BK:BK,4)</f>
        <v>0</v>
      </c>
      <c r="D5" s="26">
        <f>IF(COUNTIF(Data!BK:BK,"&gt;0")=0,"",COUNTIF(Data!BK:BK,4)/COUNTIF(Data!BK:BK,"&gt;0"))</f>
      </c>
    </row>
    <row r="6" spans="1:4" ht="14.25">
      <c r="A6" s="70"/>
      <c r="B6" s="22" t="s">
        <v>134</v>
      </c>
      <c r="C6" s="31">
        <f>COUNTIF(Data!BK:BK,".")</f>
        <v>0</v>
      </c>
      <c r="D6" s="20"/>
    </row>
    <row r="7" spans="1:4" ht="14.25">
      <c r="A7" s="70"/>
      <c r="B7" s="20"/>
      <c r="C7" s="31"/>
      <c r="D7" s="20"/>
    </row>
    <row r="8" spans="1:4" ht="14.25" customHeight="1">
      <c r="A8" s="72" t="s">
        <v>393</v>
      </c>
      <c r="B8" s="16" t="s">
        <v>261</v>
      </c>
      <c r="C8" s="19">
        <f>COUNTIF(Data!BM:BM,1)</f>
        <v>0</v>
      </c>
      <c r="D8" s="17">
        <f>IF(COUNTIF(Data!BM:BM,"&gt;0")=0,"",COUNTIF(Data!BM:BM,1)/COUNTIF(Data!BM:BM,"&gt;0"))</f>
      </c>
    </row>
    <row r="9" spans="1:4" ht="14.25">
      <c r="A9" s="82"/>
      <c r="B9" s="16" t="s">
        <v>262</v>
      </c>
      <c r="C9" s="19">
        <f>COUNTIF(Data!BM:BM,2)</f>
        <v>0</v>
      </c>
      <c r="D9" s="17">
        <f>IF(COUNTIF(Data!BM:BM,"&gt;0")=0,"",COUNTIF(Data!BM:BM,2)/COUNTIF(Data!BM:BM,"&gt;0"))</f>
      </c>
    </row>
    <row r="10" spans="1:4" ht="14.25">
      <c r="A10" s="82"/>
      <c r="B10" s="16" t="s">
        <v>263</v>
      </c>
      <c r="C10" s="19">
        <f>COUNTIF(Data!BM:BM,3)</f>
        <v>0</v>
      </c>
      <c r="D10" s="17">
        <f>IF(COUNTIF(Data!BM:BM,"&gt;0")=0,"",COUNTIF(Data!BM:BM,3)/COUNTIF(Data!BM:BM,"&gt;0"))</f>
      </c>
    </row>
    <row r="11" spans="1:4" ht="14.25">
      <c r="A11" s="82"/>
      <c r="B11" s="16" t="s">
        <v>264</v>
      </c>
      <c r="C11" s="19">
        <f>COUNTIF(Data!BM:BM,4)</f>
        <v>0</v>
      </c>
      <c r="D11" s="17">
        <f>IF(COUNTIF(Data!BM:BM,"&gt;0")=0,"",COUNTIF(Data!BM:BM,4)/COUNTIF(Data!BM:BM,"&gt;0"))</f>
      </c>
    </row>
    <row r="12" spans="1:4" ht="14.25">
      <c r="A12" s="85"/>
      <c r="B12" s="18" t="s">
        <v>134</v>
      </c>
      <c r="C12" s="19">
        <f>COUNTIF(Data!BM:BM,".")</f>
        <v>0</v>
      </c>
      <c r="D12" s="17"/>
    </row>
    <row r="13" spans="1:4" ht="14.25">
      <c r="A13" s="86"/>
      <c r="B13" s="16"/>
      <c r="C13" s="19"/>
      <c r="D13" s="17"/>
    </row>
    <row r="14" spans="1:4" ht="14.25">
      <c r="A14" s="69" t="s">
        <v>394</v>
      </c>
      <c r="B14" s="20" t="s">
        <v>5</v>
      </c>
      <c r="C14" s="31">
        <f>COUNTIF(Data!BN:BN,1)</f>
        <v>0</v>
      </c>
      <c r="D14" s="26">
        <f>IF(COUNTIF(Data!BN:BN,"&gt;0")=0,"",COUNTIF(Data!BN:BN,1)/COUNTIF(Data!BN:BN,"&gt;0"))</f>
      </c>
    </row>
    <row r="15" spans="1:4" ht="14.25">
      <c r="A15" s="70"/>
      <c r="B15" s="20" t="s">
        <v>6</v>
      </c>
      <c r="C15" s="31">
        <f>COUNTIF(Data!BN:BN,2)</f>
        <v>0</v>
      </c>
      <c r="D15" s="26">
        <f>IF(COUNTIF(Data!BN:BN,"&gt;0")=0,"",COUNTIF(Data!BN:BN,2)/COUNTIF(Data!BN:BN,"&gt;0"))</f>
      </c>
    </row>
    <row r="16" spans="1:4" ht="14.25">
      <c r="A16" s="70"/>
      <c r="B16" s="20" t="s">
        <v>328</v>
      </c>
      <c r="C16" s="31">
        <f>COUNTIF(Data!BN:BN,3)</f>
        <v>0</v>
      </c>
      <c r="D16" s="26">
        <f>IF(COUNTIF(Data!BN:BN,"&gt;0")=0,"",COUNTIF(Data!BN:BN,3)/COUNTIF(Data!BN:BN,"&gt;0"))</f>
      </c>
    </row>
    <row r="17" spans="1:4" ht="14.25">
      <c r="A17" s="70"/>
      <c r="B17" s="20" t="s">
        <v>4</v>
      </c>
      <c r="C17" s="31">
        <f>COUNTIF(Data!BN:BN,4)</f>
        <v>0</v>
      </c>
      <c r="D17" s="26">
        <f>IF(COUNTIF(Data!BN:BN,"&gt;0")=0,"",COUNTIF(Data!BN:BN,4)/COUNTIF(Data!BN:BN,"&gt;0"))</f>
      </c>
    </row>
    <row r="18" spans="1:4" ht="14.25">
      <c r="A18" s="70"/>
      <c r="B18" s="22" t="s">
        <v>134</v>
      </c>
      <c r="C18" s="31">
        <f>COUNTIF(Data!BN:BN,".")</f>
        <v>0</v>
      </c>
      <c r="D18" s="26"/>
    </row>
    <row r="19" spans="1:4" ht="14.25">
      <c r="A19" s="70"/>
      <c r="B19" s="20"/>
      <c r="C19" s="31"/>
      <c r="D19" s="26"/>
    </row>
    <row r="20" spans="1:4" ht="14.25">
      <c r="A20" s="67" t="s">
        <v>395</v>
      </c>
      <c r="B20" s="16" t="s">
        <v>7</v>
      </c>
      <c r="C20" s="19">
        <f>COUNTIF(Data!BO:BO,1)</f>
        <v>0</v>
      </c>
      <c r="D20" s="17">
        <f>IF(COUNTIF(Data!BO:BO,"&gt;0")=0,"",COUNTIF(Data!BO:BO,1)/COUNTIF(Data!BO:BO,"&gt;0"))</f>
      </c>
    </row>
    <row r="21" spans="1:4" ht="14.25">
      <c r="A21" s="68"/>
      <c r="B21" s="16" t="s">
        <v>8</v>
      </c>
      <c r="C21" s="19">
        <f>COUNTIF(Data!BO:BO,2)</f>
        <v>0</v>
      </c>
      <c r="D21" s="17">
        <f>IF(COUNTIF(Data!BO:BO,"&gt;0")=0,"",COUNTIF(Data!BO:BO,2)/COUNTIF(Data!BO:BO,"&gt;0"))</f>
      </c>
    </row>
    <row r="22" spans="1:4" ht="14.25">
      <c r="A22" s="68"/>
      <c r="B22" s="16" t="s">
        <v>9</v>
      </c>
      <c r="C22" s="19">
        <f>COUNTIF(Data!BO:BO,3)</f>
        <v>0</v>
      </c>
      <c r="D22" s="17">
        <f>IF(COUNTIF(Data!BO:BO,"&gt;0")=0,"",COUNTIF(Data!BO:BO,3)/COUNTIF(Data!BO:BO,"&gt;0"))</f>
      </c>
    </row>
    <row r="23" spans="1:4" ht="14.25">
      <c r="A23" s="68"/>
      <c r="B23" s="16" t="s">
        <v>265</v>
      </c>
      <c r="C23" s="19">
        <f>COUNTIF(Data!BO:BO,4)</f>
        <v>0</v>
      </c>
      <c r="D23" s="17">
        <f>IF(COUNTIF(Data!BO:BO,"&gt;0")=0,"",COUNTIF(Data!BO:BO,4)/COUNTIF(Data!BO:BO,"&gt;0"))</f>
      </c>
    </row>
    <row r="24" spans="1:4" ht="14.25">
      <c r="A24" s="68"/>
      <c r="B24" s="16" t="s">
        <v>10</v>
      </c>
      <c r="C24" s="19">
        <f>COUNTIF(Data!BO:BO,5)</f>
        <v>0</v>
      </c>
      <c r="D24" s="17">
        <f>IF(COUNTIF(Data!BO:BO,"&gt;0")=0,"",COUNTIF(Data!BO:BO,5)/COUNTIF(Data!BO:BO,"&gt;0"))</f>
      </c>
    </row>
    <row r="25" spans="1:4" ht="14.25">
      <c r="A25" s="68"/>
      <c r="B25" s="16" t="s">
        <v>4</v>
      </c>
      <c r="C25" s="19">
        <f>COUNTIF(Data!BO:BO,6)</f>
        <v>0</v>
      </c>
      <c r="D25" s="17">
        <f>IF(COUNTIF(Data!BO:BO,"&gt;0")=0,"",COUNTIF(Data!BO:BO,6)/COUNTIF(Data!BO:BO,"&gt;0"))</f>
      </c>
    </row>
    <row r="26" spans="1:4" ht="14.25">
      <c r="A26" s="68"/>
      <c r="B26" s="18" t="s">
        <v>134</v>
      </c>
      <c r="C26" s="19">
        <f>COUNTIF(Data!BO:BO,".")</f>
        <v>0</v>
      </c>
      <c r="D26" s="17"/>
    </row>
    <row r="27" spans="1:4" ht="14.25">
      <c r="A27" s="68"/>
      <c r="B27" s="16"/>
      <c r="C27" s="19"/>
      <c r="D27" s="17">
        <f>IF(COUNTIF(Data!BO:BO,"&gt;0")=0,"",COUNTIF(Data!BO:BO,6)/COUNTIF(Data!BO:BO,"&gt;0"))</f>
      </c>
    </row>
    <row r="28" spans="1:4" ht="14.25" customHeight="1">
      <c r="A28" s="76" t="s">
        <v>396</v>
      </c>
      <c r="B28" s="20" t="s">
        <v>15</v>
      </c>
      <c r="C28" s="20">
        <f>COUNTIF(Data!BP:BP,1)</f>
        <v>0</v>
      </c>
      <c r="D28" s="26">
        <f>IF(COUNTIF(Data!BP:BP,"&gt;0")=0,"",COUNTIF(Data!BP:BP,1)/COUNTIF(Data!BP:BP,"&gt;0"))</f>
      </c>
    </row>
    <row r="29" spans="1:4" ht="14.25">
      <c r="A29" s="76"/>
      <c r="B29" s="20" t="s">
        <v>14</v>
      </c>
      <c r="C29" s="20">
        <f>COUNTIF(Data!BP:BP,2)</f>
        <v>0</v>
      </c>
      <c r="D29" s="26">
        <f>IF(COUNTIF(Data!BP:BP,"&gt;0")=0,"",COUNTIF(Data!BP:BP,2)/COUNTIF(Data!BP:BP,"&gt;0"))</f>
      </c>
    </row>
    <row r="30" spans="1:4" ht="14.25">
      <c r="A30" s="76"/>
      <c r="B30" s="20" t="s">
        <v>11</v>
      </c>
      <c r="C30" s="20">
        <f>COUNTIF(Data!BP:BP,3)</f>
        <v>0</v>
      </c>
      <c r="D30" s="26">
        <f>IF(COUNTIF(Data!BP:BP,"&gt;0")=0,"",COUNTIF(Data!BP:BP,3)/COUNTIF(Data!BP:BP,"&gt;0"))</f>
      </c>
    </row>
    <row r="31" spans="1:4" ht="14.25">
      <c r="A31" s="76"/>
      <c r="B31" s="20" t="s">
        <v>12</v>
      </c>
      <c r="C31" s="20">
        <f>COUNTIF(Data!BP:BP,4)</f>
        <v>0</v>
      </c>
      <c r="D31" s="26">
        <f>IF(COUNTIF(Data!BP:BP,"&gt;0")=0,"",COUNTIF(Data!BP:BP,4)/COUNTIF(Data!BP:BP,"&gt;0"))</f>
      </c>
    </row>
    <row r="32" spans="1:4" ht="14.25">
      <c r="A32" s="76"/>
      <c r="B32" s="20" t="s">
        <v>13</v>
      </c>
      <c r="C32" s="20">
        <f>COUNTIF(Data!BP:BP,5)</f>
        <v>0</v>
      </c>
      <c r="D32" s="26">
        <f>IF(COUNTIF(Data!BP:BP,"&gt;0")=0,"",COUNTIF(Data!BP:BP,5)/COUNTIF(Data!BP:BP,"&gt;0"))</f>
      </c>
    </row>
    <row r="33" spans="1:4" ht="14.25">
      <c r="A33" s="76"/>
      <c r="B33" s="20" t="s">
        <v>138</v>
      </c>
      <c r="C33" s="20">
        <f>COUNTIF(Data!BP:BP,6)</f>
        <v>0</v>
      </c>
      <c r="D33" s="26">
        <f>IF(COUNTIF(Data!BP:BP,"&gt;0")=0,"",COUNTIF(Data!BP:BP,6)/COUNTIF(Data!BP:BP,"&gt;0"))</f>
      </c>
    </row>
    <row r="34" spans="1:4" ht="14.25" customHeight="1">
      <c r="A34" s="76"/>
      <c r="B34" s="22" t="s">
        <v>134</v>
      </c>
      <c r="C34" s="20">
        <f>COUNTIF(Data!BP:BP,".")</f>
        <v>0</v>
      </c>
      <c r="D34" s="20"/>
    </row>
    <row r="35" spans="1:4" ht="14.25">
      <c r="A35" s="76"/>
      <c r="B35" s="20"/>
      <c r="C35" s="20"/>
      <c r="D35" s="20"/>
    </row>
    <row r="36" spans="1:4" ht="14.25" customHeight="1">
      <c r="A36" s="67" t="s">
        <v>397</v>
      </c>
      <c r="B36" s="16" t="s">
        <v>135</v>
      </c>
      <c r="C36" s="16">
        <f>COUNTIF(Data!BQ:BQ,1)</f>
        <v>0</v>
      </c>
      <c r="D36" s="16">
        <f>IF(COUNTIF(Data!BQ:BQ,"&gt;0")=0,"",COUNTIF(Data!BQ:BQ,1)/COUNTIF(Data!BQ:BQ,"&gt;0"))</f>
      </c>
    </row>
    <row r="37" spans="1:4" ht="14.25">
      <c r="A37" s="68"/>
      <c r="B37" s="16" t="s">
        <v>136</v>
      </c>
      <c r="C37" s="16">
        <f>COUNTIF(Data!BQ:BQ,2)</f>
        <v>0</v>
      </c>
      <c r="D37" s="16">
        <f>IF(COUNTIF(Data!BQ:BQ,"&gt;0")=0,"",COUNTIF(Data!BQ:BQ,2)/COUNTIF(Data!BQ:BQ,"&gt;0"))</f>
      </c>
    </row>
    <row r="38" spans="1:4" ht="14.25">
      <c r="A38" s="68"/>
      <c r="B38" s="16" t="s">
        <v>137</v>
      </c>
      <c r="C38" s="16">
        <f>COUNTIF(Data!BQ:BQ,3)</f>
        <v>0</v>
      </c>
      <c r="D38" s="16">
        <f>IF(COUNTIF(Data!BQ:BQ,"&gt;0")=0,"",COUNTIF(Data!BQ:BQ,3)/COUNTIF(Data!BQ:BQ,"&gt;0"))</f>
      </c>
    </row>
    <row r="39" spans="1:4" ht="14.25">
      <c r="A39" s="68"/>
      <c r="B39" s="16" t="s">
        <v>266</v>
      </c>
      <c r="C39" s="16">
        <f>COUNTIF(Data!BQ:BQ,4)</f>
        <v>0</v>
      </c>
      <c r="D39" s="16">
        <f>IF(COUNTIF(Data!BQ:BQ,"&gt;0")=0,"",COUNTIF(Data!BQ:BQ,4)/COUNTIF(Data!BQ:BQ,"&gt;0"))</f>
      </c>
    </row>
    <row r="40" spans="1:4" ht="14.25">
      <c r="A40" s="68"/>
      <c r="B40" s="18" t="s">
        <v>134</v>
      </c>
      <c r="C40" s="16">
        <f>COUNTIF(Data!BQ:BQ,".")</f>
        <v>0</v>
      </c>
      <c r="D40" s="16"/>
    </row>
    <row r="41" spans="1:4" ht="14.25">
      <c r="A41" s="68"/>
      <c r="B41" s="16"/>
      <c r="C41" s="16"/>
      <c r="D41" s="16"/>
    </row>
    <row r="42" ht="12.75">
      <c r="D42" s="8"/>
    </row>
    <row r="43" ht="12.75">
      <c r="D43" s="8"/>
    </row>
    <row r="44" ht="12.75">
      <c r="D44" s="8"/>
    </row>
    <row r="45" ht="12.75">
      <c r="D45" s="8"/>
    </row>
    <row r="46" ht="12.75">
      <c r="D46" s="8"/>
    </row>
    <row r="47" ht="12.75">
      <c r="D47" s="8"/>
    </row>
    <row r="48" ht="12.75">
      <c r="D48" s="8"/>
    </row>
    <row r="49" ht="12.75">
      <c r="D49" s="8"/>
    </row>
    <row r="50" ht="12.75">
      <c r="D50" s="8"/>
    </row>
    <row r="51" ht="12.75">
      <c r="D51" s="8"/>
    </row>
    <row r="52" ht="12.75">
      <c r="D52" s="8"/>
    </row>
    <row r="53" ht="12.75">
      <c r="D53" s="8"/>
    </row>
    <row r="54" ht="12.75">
      <c r="D54" s="8"/>
    </row>
    <row r="55" ht="12.75">
      <c r="D55" s="8"/>
    </row>
    <row r="56" ht="12.75">
      <c r="D56" s="8"/>
    </row>
    <row r="57" ht="12.75">
      <c r="D57" s="8"/>
    </row>
    <row r="58" ht="12.75">
      <c r="D58" s="8"/>
    </row>
    <row r="59" ht="12.75">
      <c r="D59" s="8"/>
    </row>
    <row r="60" ht="12.75">
      <c r="D60" s="8"/>
    </row>
    <row r="61" ht="12.75">
      <c r="D61" s="8"/>
    </row>
    <row r="62" ht="12.75">
      <c r="D62" s="8"/>
    </row>
    <row r="63" ht="12.75">
      <c r="D63" s="8"/>
    </row>
    <row r="64" ht="12.75">
      <c r="D64" s="8"/>
    </row>
    <row r="65" ht="12.75">
      <c r="D65" s="8"/>
    </row>
    <row r="66" ht="12.75">
      <c r="D66" s="8"/>
    </row>
    <row r="67" ht="12.75">
      <c r="D67" s="8"/>
    </row>
    <row r="68" ht="12.75">
      <c r="D68" s="8"/>
    </row>
    <row r="69" ht="12.75">
      <c r="D69" s="8"/>
    </row>
    <row r="70" ht="12.75">
      <c r="D70" s="8"/>
    </row>
    <row r="71" ht="12.75">
      <c r="D71" s="8"/>
    </row>
    <row r="72" ht="12.75">
      <c r="D72" s="8"/>
    </row>
    <row r="73" ht="12.75">
      <c r="D73" s="8"/>
    </row>
    <row r="74" ht="12.75">
      <c r="D74" s="8"/>
    </row>
    <row r="75" ht="12.75">
      <c r="D75" s="8"/>
    </row>
    <row r="76" ht="12.75">
      <c r="D76" s="8"/>
    </row>
    <row r="77" ht="12.75">
      <c r="D77" s="8"/>
    </row>
    <row r="78" ht="12.75">
      <c r="D78" s="8"/>
    </row>
    <row r="79" ht="12.75">
      <c r="D79" s="8"/>
    </row>
    <row r="80" ht="12.75">
      <c r="D80" s="8"/>
    </row>
    <row r="81" ht="12.75">
      <c r="D81" s="8"/>
    </row>
    <row r="82" ht="12.75">
      <c r="D82" s="8"/>
    </row>
    <row r="83" ht="12.75">
      <c r="D83" s="8"/>
    </row>
    <row r="84" ht="12.75">
      <c r="D84" s="8"/>
    </row>
    <row r="85" ht="12.75">
      <c r="D85" s="8"/>
    </row>
    <row r="86" ht="12.75">
      <c r="D86" s="8"/>
    </row>
    <row r="87" ht="12.75">
      <c r="D87" s="8"/>
    </row>
    <row r="88" ht="12.75">
      <c r="D88" s="8"/>
    </row>
    <row r="89" ht="12.75">
      <c r="D89" s="8"/>
    </row>
    <row r="90" ht="12.75">
      <c r="D90" s="8"/>
    </row>
    <row r="91" ht="12.75">
      <c r="D91" s="8"/>
    </row>
    <row r="92" ht="12.75">
      <c r="D92" s="8"/>
    </row>
    <row r="93" ht="12.75">
      <c r="D93" s="8"/>
    </row>
    <row r="94" ht="12.75">
      <c r="D94" s="8"/>
    </row>
    <row r="95" ht="12.75">
      <c r="D95" s="8"/>
    </row>
    <row r="96" ht="12.75">
      <c r="D96" s="8"/>
    </row>
    <row r="97" ht="12.75">
      <c r="D97" s="8"/>
    </row>
    <row r="98" ht="12.75">
      <c r="D98" s="8"/>
    </row>
    <row r="99" ht="12.75">
      <c r="D99" s="8"/>
    </row>
    <row r="100" ht="12.75">
      <c r="D100" s="8"/>
    </row>
    <row r="101" ht="12.75">
      <c r="D101" s="8"/>
    </row>
    <row r="102" ht="12.75">
      <c r="D102" s="8"/>
    </row>
    <row r="103" ht="12.75">
      <c r="D103" s="8"/>
    </row>
    <row r="104" ht="12.75">
      <c r="D104" s="8"/>
    </row>
    <row r="105" ht="12.75">
      <c r="D105" s="8"/>
    </row>
    <row r="106" ht="12.75">
      <c r="D106" s="8"/>
    </row>
    <row r="107" ht="12.75">
      <c r="D107" s="8"/>
    </row>
    <row r="108" ht="12.75">
      <c r="D108" s="8"/>
    </row>
    <row r="109" ht="12.75">
      <c r="D109" s="8"/>
    </row>
    <row r="110" ht="12.75">
      <c r="D110" s="8"/>
    </row>
    <row r="111" ht="12.75">
      <c r="D111" s="8"/>
    </row>
    <row r="112" ht="12.75">
      <c r="D112" s="8"/>
    </row>
    <row r="113" ht="12.75">
      <c r="D113" s="8"/>
    </row>
    <row r="114" ht="12.75">
      <c r="D114" s="8"/>
    </row>
    <row r="115" ht="12.75">
      <c r="D115" s="8"/>
    </row>
    <row r="116" ht="12.75">
      <c r="D116" s="8"/>
    </row>
    <row r="117" ht="12.75">
      <c r="D117" s="8"/>
    </row>
    <row r="118" ht="12.75">
      <c r="D118" s="8"/>
    </row>
    <row r="119" ht="12.75">
      <c r="D119" s="8"/>
    </row>
    <row r="120" ht="12.75">
      <c r="D120" s="8"/>
    </row>
    <row r="121" ht="12.75">
      <c r="D121" s="8"/>
    </row>
    <row r="122" ht="12.75">
      <c r="D122" s="8"/>
    </row>
    <row r="123" ht="12.75">
      <c r="D123" s="8"/>
    </row>
    <row r="124" ht="12.75">
      <c r="D124" s="8"/>
    </row>
    <row r="125" ht="12.75">
      <c r="D125" s="8"/>
    </row>
  </sheetData>
  <sheetProtection/>
  <mergeCells count="6">
    <mergeCell ref="A36:A41"/>
    <mergeCell ref="A2:A7"/>
    <mergeCell ref="A14:A19"/>
    <mergeCell ref="A20:A27"/>
    <mergeCell ref="A8:A13"/>
    <mergeCell ref="A28:A3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57"/>
  <sheetViews>
    <sheetView zoomScalePageLayoutView="0" workbookViewId="0" topLeftCell="A1">
      <selection activeCell="A1" sqref="A1"/>
    </sheetView>
  </sheetViews>
  <sheetFormatPr defaultColWidth="9.140625" defaultRowHeight="12.75"/>
  <cols>
    <col min="1" max="1" width="31.7109375" style="0" customWidth="1"/>
    <col min="2" max="2" width="45.421875" style="0" bestFit="1" customWidth="1"/>
    <col min="3" max="3" width="9.140625" style="28" customWidth="1"/>
    <col min="4" max="4" width="17.00390625" style="8" customWidth="1"/>
  </cols>
  <sheetData>
    <row r="1" spans="1:4" ht="18">
      <c r="A1" s="2" t="s">
        <v>128</v>
      </c>
      <c r="B1" s="3" t="s">
        <v>129</v>
      </c>
      <c r="C1" s="5" t="s">
        <v>130</v>
      </c>
      <c r="D1" s="4" t="s">
        <v>131</v>
      </c>
    </row>
    <row r="2" spans="1:5" ht="14.25">
      <c r="A2" s="67" t="s">
        <v>473</v>
      </c>
      <c r="B2" s="16" t="s">
        <v>135</v>
      </c>
      <c r="C2" s="19">
        <f>COUNTIF(Data!BR:BR,1)</f>
        <v>0</v>
      </c>
      <c r="D2" s="17">
        <f>IF(COUNTIF(Data!BR:BR,"&gt;0")=0,"",COUNTIF(Data!BR:BR,1)/COUNTIF(Data!BR:BR,"&gt;0"))</f>
      </c>
      <c r="E2" s="35"/>
    </row>
    <row r="3" spans="1:5" ht="14.25">
      <c r="A3" s="68"/>
      <c r="B3" s="16" t="s">
        <v>136</v>
      </c>
      <c r="C3" s="19">
        <f>COUNTIF(Data!BR:BR,2)</f>
        <v>0</v>
      </c>
      <c r="D3" s="17">
        <f>IF(COUNTIF(Data!BR:BR,"&gt;0")=0,"",COUNTIF(Data!BR:BR,2)/COUNTIF(Data!BR:BR,"&gt;0"))</f>
      </c>
      <c r="E3" s="35"/>
    </row>
    <row r="4" spans="1:5" ht="14.25">
      <c r="A4" s="68"/>
      <c r="B4" s="16" t="s">
        <v>138</v>
      </c>
      <c r="C4" s="19">
        <f>COUNTIF(Data!BR:BR,3)</f>
        <v>0</v>
      </c>
      <c r="D4" s="17">
        <f>IF(COUNTIF(Data!BR:BR,"&gt;0")=0,"",COUNTIF(Data!BR:BR,3)/COUNTIF(Data!BR:BR,"&gt;0"))</f>
      </c>
      <c r="E4" s="35"/>
    </row>
    <row r="5" spans="1:5" ht="14.25">
      <c r="A5" s="68"/>
      <c r="B5" s="18" t="s">
        <v>134</v>
      </c>
      <c r="C5" s="19">
        <f>COUNTIF(Data!BR:BR,".")</f>
        <v>0</v>
      </c>
      <c r="D5" s="17"/>
      <c r="E5" s="35"/>
    </row>
    <row r="6" spans="1:5" ht="14.25">
      <c r="A6" s="68"/>
      <c r="B6" s="16"/>
      <c r="C6" s="19"/>
      <c r="D6" s="17"/>
      <c r="E6" s="35"/>
    </row>
    <row r="7" spans="1:5" ht="14.25">
      <c r="A7" s="69" t="s">
        <v>398</v>
      </c>
      <c r="B7" s="20" t="s">
        <v>140</v>
      </c>
      <c r="C7" s="31">
        <f>COUNTIF(Data!BS:BS,1)</f>
        <v>0</v>
      </c>
      <c r="D7" s="26">
        <f>IF(COUNTIF(Data!BS:BS,"&gt;0")=0,"",COUNTIF(Data!BS:BS,1)/COUNTIF(Data!BS:BS,"&gt;0"))</f>
      </c>
      <c r="E7" s="35"/>
    </row>
    <row r="8" spans="1:5" ht="14.25">
      <c r="A8" s="70"/>
      <c r="B8" s="20" t="s">
        <v>141</v>
      </c>
      <c r="C8" s="31">
        <f>COUNTIF(Data!BS:BS,2)</f>
        <v>0</v>
      </c>
      <c r="D8" s="26">
        <f>IF(COUNTIF(Data!BS:BS,"&gt;0")=0,"",COUNTIF(Data!BS:BS,2)/COUNTIF(Data!BS:BS,"&gt;0"))</f>
      </c>
      <c r="E8" s="35"/>
    </row>
    <row r="9" spans="1:5" ht="14.25">
      <c r="A9" s="70"/>
      <c r="B9" s="20" t="s">
        <v>136</v>
      </c>
      <c r="C9" s="31">
        <f>COUNTIF(Data!BS:BS,3)</f>
        <v>0</v>
      </c>
      <c r="D9" s="26">
        <f>IF(COUNTIF(Data!BS:BS,"&gt;0")=0,"",COUNTIF(Data!BS:BS,3)/COUNTIF(Data!BS:BS,"&gt;0"))</f>
      </c>
      <c r="E9" s="35"/>
    </row>
    <row r="10" spans="1:5" ht="14.25">
      <c r="A10" s="70"/>
      <c r="B10" s="20" t="s">
        <v>138</v>
      </c>
      <c r="C10" s="31">
        <f>COUNTIF(Data!BS:BS,4)</f>
        <v>0</v>
      </c>
      <c r="D10" s="26">
        <f>IF(COUNTIF(Data!BS:BS,"&gt;0")=0,"",COUNTIF(Data!BS:BS,4)/COUNTIF(Data!BS:BS,"&gt;0"))</f>
      </c>
      <c r="E10" s="35"/>
    </row>
    <row r="11" spans="1:5" ht="14.25">
      <c r="A11" s="70"/>
      <c r="B11" s="22" t="s">
        <v>134</v>
      </c>
      <c r="C11" s="31">
        <f>COUNTIF(Data!BS:BS,".")</f>
        <v>0</v>
      </c>
      <c r="D11" s="26"/>
      <c r="E11" s="35"/>
    </row>
    <row r="12" spans="1:5" ht="14.25">
      <c r="A12" s="70"/>
      <c r="B12" s="20"/>
      <c r="C12" s="31"/>
      <c r="D12" s="26"/>
      <c r="E12" s="35"/>
    </row>
    <row r="13" spans="1:5" ht="14.25">
      <c r="A13" s="72" t="s">
        <v>399</v>
      </c>
      <c r="B13" s="16" t="s">
        <v>140</v>
      </c>
      <c r="C13" s="19">
        <f>COUNTIF(Data!BT:BT,1)</f>
        <v>0</v>
      </c>
      <c r="D13" s="17">
        <f>IF(COUNTIF(Data!BT:BT,"&gt;0")=0,"",COUNTIF(Data!BT:BT,1)/COUNTIF(Data!BT:BT,"&gt;0"))</f>
      </c>
      <c r="E13" s="35"/>
    </row>
    <row r="14" spans="1:5" ht="14.25">
      <c r="A14" s="82"/>
      <c r="B14" s="16" t="s">
        <v>141</v>
      </c>
      <c r="C14" s="19">
        <f>COUNTIF(Data!BT:BT,2)</f>
        <v>0</v>
      </c>
      <c r="D14" s="17">
        <f>IF(COUNTIF(Data!BT:BT,"&gt;0")=0,"",COUNTIF(Data!BT:BT,2)/COUNTIF(Data!BT:BT,"&gt;0"))</f>
      </c>
      <c r="E14" s="35"/>
    </row>
    <row r="15" spans="1:5" ht="14.25">
      <c r="A15" s="82"/>
      <c r="B15" s="16" t="s">
        <v>136</v>
      </c>
      <c r="C15" s="19">
        <f>COUNTIF(Data!BT:BT,3)</f>
        <v>0</v>
      </c>
      <c r="D15" s="17">
        <f>IF(COUNTIF(Data!BT:BT,"&gt;0")=0,"",COUNTIF(Data!BT:BT,3)/COUNTIF(Data!BT:BT,"&gt;0"))</f>
      </c>
      <c r="E15" s="35"/>
    </row>
    <row r="16" spans="1:5" ht="14.25">
      <c r="A16" s="82"/>
      <c r="B16" s="16" t="s">
        <v>267</v>
      </c>
      <c r="C16" s="19">
        <f>COUNTIF(Data!BT:BT,4)</f>
        <v>0</v>
      </c>
      <c r="D16" s="17">
        <f>IF(COUNTIF(Data!BT:BT,"&gt;0")=0,"",COUNTIF(Data!BT:BT,4)/COUNTIF(Data!BT:BT,"&gt;0"))</f>
      </c>
      <c r="E16" s="35"/>
    </row>
    <row r="17" spans="1:5" ht="14.25">
      <c r="A17" s="82"/>
      <c r="B17" s="16" t="s">
        <v>268</v>
      </c>
      <c r="C17" s="19">
        <f>COUNTIF(Data!BT:BT,5)</f>
        <v>0</v>
      </c>
      <c r="D17" s="17">
        <f>IF(COUNTIF(Data!BT:BT,"&gt;0")=0,"",COUNTIF(Data!BT:BT,5)/COUNTIF(Data!BT:BT,"&gt;0"))</f>
      </c>
      <c r="E17" s="35"/>
    </row>
    <row r="18" spans="1:5" ht="14.25">
      <c r="A18" s="82"/>
      <c r="B18" s="18" t="s">
        <v>134</v>
      </c>
      <c r="C18" s="19">
        <f>COUNTIF(Data!BT:BT,".")</f>
        <v>0</v>
      </c>
      <c r="D18" s="17"/>
      <c r="E18" s="35"/>
    </row>
    <row r="19" spans="1:5" ht="14.25">
      <c r="A19" s="75"/>
      <c r="B19" s="16"/>
      <c r="C19" s="19"/>
      <c r="D19" s="17"/>
      <c r="E19" s="35"/>
    </row>
    <row r="20" spans="1:5" ht="14.25">
      <c r="A20" s="69" t="s">
        <v>400</v>
      </c>
      <c r="B20" s="20" t="s">
        <v>17</v>
      </c>
      <c r="C20" s="31">
        <f>COUNTIF(Data!BU:BU,1)</f>
        <v>0</v>
      </c>
      <c r="D20" s="26">
        <f>IF(COUNTIF(Data!BU:BU,"&gt;0")=0,"",COUNTIF(Data!BU:BU,1)/COUNTIF(Data!BU:BU,"&gt;0"))</f>
      </c>
      <c r="E20" s="35"/>
    </row>
    <row r="21" spans="1:5" ht="14.25">
      <c r="A21" s="70"/>
      <c r="B21" s="20" t="s">
        <v>18</v>
      </c>
      <c r="C21" s="31">
        <f>COUNTIF(Data!BU:BU,2)</f>
        <v>0</v>
      </c>
      <c r="D21" s="26">
        <f>IF(COUNTIF(Data!BU:BU,"&gt;0")=0,"",COUNTIF(Data!BU:BU,2)/COUNTIF(Data!BU:BU,"&gt;0"))</f>
      </c>
      <c r="E21" s="35"/>
    </row>
    <row r="22" spans="1:5" ht="14.25">
      <c r="A22" s="70"/>
      <c r="B22" s="20" t="s">
        <v>19</v>
      </c>
      <c r="C22" s="31">
        <f>COUNTIF(Data!BU:BU,3)</f>
        <v>0</v>
      </c>
      <c r="D22" s="26">
        <f>IF(COUNTIF(Data!BU:BU,"&gt;0")=0,"",COUNTIF(Data!BU:BU,3)/COUNTIF(Data!BU:BU,"&gt;0"))</f>
      </c>
      <c r="E22" s="35"/>
    </row>
    <row r="23" spans="1:5" ht="14.25">
      <c r="A23" s="70"/>
      <c r="B23" s="20" t="s">
        <v>1</v>
      </c>
      <c r="C23" s="31">
        <f>COUNTIF(Data!BU:BU,4)</f>
        <v>0</v>
      </c>
      <c r="D23" s="26">
        <f>IF(COUNTIF(Data!BU:BU,"&gt;0")=0,"",COUNTIF(Data!BU:BU,4)/COUNTIF(Data!BU:BU,"&gt;0"))</f>
      </c>
      <c r="E23" s="35"/>
    </row>
    <row r="24" spans="1:5" ht="14.25">
      <c r="A24" s="70"/>
      <c r="B24" s="22" t="s">
        <v>134</v>
      </c>
      <c r="C24" s="31">
        <f>COUNTIF(Data!BU:BU,".")</f>
        <v>0</v>
      </c>
      <c r="D24" s="26"/>
      <c r="E24" s="35"/>
    </row>
    <row r="25" spans="1:5" ht="14.25">
      <c r="A25" s="70"/>
      <c r="B25" s="20"/>
      <c r="C25" s="31"/>
      <c r="D25" s="26"/>
      <c r="E25" s="35"/>
    </row>
    <row r="26" spans="1:5" ht="14.25" customHeight="1">
      <c r="A26" s="72" t="s">
        <v>472</v>
      </c>
      <c r="B26" s="16" t="s">
        <v>158</v>
      </c>
      <c r="C26" s="16">
        <f>COUNTIF(Data!BV:BV,1)</f>
        <v>0</v>
      </c>
      <c r="D26" s="16">
        <f>IF(COUNTIF(Data!BV:BV,"&gt;0")=0,"",COUNTIF(Data!BV:BV,1)/COUNTIF(Data!BV:BV,"&gt;0"))</f>
      </c>
      <c r="E26" s="35"/>
    </row>
    <row r="27" spans="1:5" ht="14.25">
      <c r="A27" s="82"/>
      <c r="B27" s="16" t="s">
        <v>159</v>
      </c>
      <c r="C27" s="16">
        <f>COUNTIF(Data!BV:BV,2)</f>
        <v>0</v>
      </c>
      <c r="D27" s="16">
        <f>IF(COUNTIF(Data!BV:BV,"&gt;0")=0,"",COUNTIF(Data!BV:BV,2)/COUNTIF(Data!BV:BV,"&gt;0"))</f>
      </c>
      <c r="E27" s="35"/>
    </row>
    <row r="28" spans="1:5" ht="14.25">
      <c r="A28" s="82"/>
      <c r="B28" s="16" t="s">
        <v>136</v>
      </c>
      <c r="C28" s="16">
        <f>COUNTIF(Data!BV:BV,3)</f>
        <v>0</v>
      </c>
      <c r="D28" s="16">
        <f>IF(COUNTIF(Data!BV:BV,"&gt;0")=0,"",COUNTIF(Data!BV:BV,3)/COUNTIF(Data!BV:BV,"&gt;0"))</f>
      </c>
      <c r="E28" s="35"/>
    </row>
    <row r="29" spans="1:5" ht="14.25">
      <c r="A29" s="82"/>
      <c r="B29" s="16" t="s">
        <v>138</v>
      </c>
      <c r="C29" s="16">
        <f>COUNTIF(Data!BV:BV,4)</f>
        <v>0</v>
      </c>
      <c r="D29" s="16">
        <f>IF(COUNTIF(Data!BV:BV,"&gt;0")=0,"",COUNTIF(Data!BV:BV,4)/COUNTIF(Data!BV:BV,"&gt;0"))</f>
      </c>
      <c r="E29" s="35"/>
    </row>
    <row r="30" spans="1:5" ht="14.25">
      <c r="A30" s="82"/>
      <c r="B30" s="18" t="s">
        <v>134</v>
      </c>
      <c r="C30" s="16">
        <f>COUNTIF(Data!BV:BV,".")</f>
        <v>0</v>
      </c>
      <c r="D30" s="16"/>
      <c r="E30" s="35"/>
    </row>
    <row r="31" spans="1:5" ht="14.25">
      <c r="A31" s="82"/>
      <c r="B31" s="18"/>
      <c r="C31" s="18"/>
      <c r="D31" s="18"/>
      <c r="E31" s="35"/>
    </row>
    <row r="32" spans="1:5" ht="14.25" customHeight="1">
      <c r="A32" s="73" t="s">
        <v>401</v>
      </c>
      <c r="B32" s="20" t="s">
        <v>158</v>
      </c>
      <c r="C32" s="20">
        <f>COUNTIF(Data!BW:BW,1)</f>
        <v>0</v>
      </c>
      <c r="D32" s="20">
        <f>IF(COUNTIF(Data!BW:BW,"&gt;0")=0,"",COUNTIF(Data!BW:BW,1)/COUNTIF(Data!BW:BW,"&gt;0"))</f>
      </c>
      <c r="E32" s="35"/>
    </row>
    <row r="33" spans="1:5" ht="14.25">
      <c r="A33" s="74"/>
      <c r="B33" s="20" t="s">
        <v>159</v>
      </c>
      <c r="C33" s="20">
        <f>COUNTIF(Data!BW:BW,2)</f>
        <v>0</v>
      </c>
      <c r="D33" s="20">
        <f>IF(COUNTIF(Data!BW:BW,"&gt;0")=0,"",COUNTIF(Data!BW:BW,2)/COUNTIF(Data!BW:BW,"&gt;0"))</f>
      </c>
      <c r="E33" s="35"/>
    </row>
    <row r="34" spans="1:5" ht="14.25">
      <c r="A34" s="74"/>
      <c r="B34" s="20" t="s">
        <v>136</v>
      </c>
      <c r="C34" s="20">
        <f>COUNTIF(Data!BW:BW,3)</f>
        <v>0</v>
      </c>
      <c r="D34" s="20">
        <f>IF(COUNTIF(Data!BW:BW,"&gt;0")=0,"",COUNTIF(Data!BW:BW,3)/COUNTIF(Data!BW:BW,"&gt;0"))</f>
      </c>
      <c r="E34" s="35"/>
    </row>
    <row r="35" spans="1:5" ht="14.25">
      <c r="A35" s="74"/>
      <c r="B35" s="20" t="s">
        <v>325</v>
      </c>
      <c r="C35" s="20">
        <f>COUNTIF(Data!BW:BW,4)</f>
        <v>0</v>
      </c>
      <c r="D35" s="20">
        <f>IF(COUNTIF(Data!BW:BW,"&gt;0")=0,"",COUNTIF(Data!BW:BW,4)/COUNTIF(Data!BW:BW,"&gt;0"))</f>
      </c>
      <c r="E35" s="35"/>
    </row>
    <row r="36" spans="1:5" ht="14.25">
      <c r="A36" s="74"/>
      <c r="B36" s="20" t="s">
        <v>138</v>
      </c>
      <c r="C36" s="20">
        <f>COUNTIF(Data!BW:BW,5)</f>
        <v>0</v>
      </c>
      <c r="D36" s="20">
        <f>IF(COUNTIF(Data!BW:BW,"&gt;0")=0,"",COUNTIF(Data!BW:BW,5)/COUNTIF(Data!BW:BW,"&gt;0"))</f>
      </c>
      <c r="E36" s="35"/>
    </row>
    <row r="37" spans="1:5" ht="14.25">
      <c r="A37" s="74"/>
      <c r="B37" s="22" t="s">
        <v>134</v>
      </c>
      <c r="C37" s="20">
        <f>COUNTIF(Data!BW:BW,".")</f>
        <v>0</v>
      </c>
      <c r="D37" s="20"/>
      <c r="E37" s="35"/>
    </row>
    <row r="38" spans="1:5" ht="14.25" customHeight="1">
      <c r="A38" s="75"/>
      <c r="B38" s="22"/>
      <c r="C38" s="20"/>
      <c r="D38" s="20"/>
      <c r="E38" s="35"/>
    </row>
    <row r="39" spans="1:5" ht="14.25" customHeight="1">
      <c r="A39" s="77" t="s">
        <v>402</v>
      </c>
      <c r="B39" s="16" t="s">
        <v>36</v>
      </c>
      <c r="C39" s="47">
        <f>COUNTIF(Data!BX:BX,1)</f>
        <v>0</v>
      </c>
      <c r="D39" s="57">
        <f>IF(COUNTIF(Data!BX:BX,"&gt;0")=0,"",COUNTIF(Data!BX:BX,1)/COUNTIF(Data!BX:BX,"&gt;0"))</f>
      </c>
      <c r="E39" s="35"/>
    </row>
    <row r="40" spans="1:5" ht="14.25">
      <c r="A40" s="77"/>
      <c r="B40" s="16" t="s">
        <v>28</v>
      </c>
      <c r="C40" s="58">
        <f>COUNTIF(Data!BX:BX,2)</f>
        <v>0</v>
      </c>
      <c r="D40" s="59">
        <f>IF(COUNTIF(Data!BX:BX,"&gt;0")=0,"",COUNTIF(Data!BX:BX,2)/COUNTIF(Data!BX:BX,"&gt;0"))</f>
      </c>
      <c r="E40" s="35"/>
    </row>
    <row r="41" spans="1:5" ht="14.25">
      <c r="A41" s="77"/>
      <c r="B41" s="16" t="s">
        <v>29</v>
      </c>
      <c r="C41" s="58">
        <f>COUNTIF(Data!BX:BX,3)</f>
        <v>0</v>
      </c>
      <c r="D41" s="59">
        <f>IF(COUNTIF(Data!BX:BX,"&gt;0")=0,"",COUNTIF(Data!BX:BX,3)/COUNTIF(Data!BX:BX,"&gt;0"))</f>
      </c>
      <c r="E41" s="35"/>
    </row>
    <row r="42" spans="1:5" ht="14.25">
      <c r="A42" s="77"/>
      <c r="B42" s="16" t="s">
        <v>30</v>
      </c>
      <c r="C42" s="58">
        <f>COUNTIF(Data!BX:BX,4)</f>
        <v>0</v>
      </c>
      <c r="D42" s="59">
        <f>IF(COUNTIF(Data!BX:BX,"&gt;0")=0,"",COUNTIF(Data!BX:BX,4)/COUNTIF(Data!BX:BX,"&gt;0"))</f>
      </c>
      <c r="E42" s="35"/>
    </row>
    <row r="43" spans="1:5" ht="14.25">
      <c r="A43" s="77"/>
      <c r="B43" s="16" t="s">
        <v>31</v>
      </c>
      <c r="C43" s="58">
        <f>COUNTIF(Data!BX:BX,5)</f>
        <v>0</v>
      </c>
      <c r="D43" s="59">
        <f>IF(COUNTIF(Data!BX:BX,"&gt;0")=0,"",COUNTIF(Data!BX:BX,5)/COUNTIF(Data!BX:BX,"&gt;0"))</f>
      </c>
      <c r="E43" s="35"/>
    </row>
    <row r="44" spans="1:5" ht="14.25" customHeight="1">
      <c r="A44" s="77"/>
      <c r="B44" s="18" t="s">
        <v>134</v>
      </c>
      <c r="C44" s="58">
        <f>COUNTIF(Data!BX:BX,".")</f>
        <v>0</v>
      </c>
      <c r="D44" s="59"/>
      <c r="E44" s="35"/>
    </row>
    <row r="45" spans="1:5" ht="15">
      <c r="A45" s="77"/>
      <c r="B45" s="16"/>
      <c r="C45" s="57"/>
      <c r="D45" s="57"/>
      <c r="E45" s="35"/>
    </row>
    <row r="46" ht="14.25">
      <c r="E46" s="35"/>
    </row>
    <row r="47" ht="14.25">
      <c r="E47" s="35"/>
    </row>
    <row r="48" ht="14.25">
      <c r="E48" s="35"/>
    </row>
    <row r="49" ht="14.25">
      <c r="E49" s="35"/>
    </row>
    <row r="50" ht="14.25">
      <c r="E50" s="35"/>
    </row>
    <row r="51" ht="14.25">
      <c r="E51" s="35"/>
    </row>
    <row r="52" ht="14.25">
      <c r="E52" s="35"/>
    </row>
    <row r="53" ht="14.25">
      <c r="E53" s="35"/>
    </row>
    <row r="54" ht="14.25">
      <c r="E54" s="35"/>
    </row>
    <row r="55" ht="14.25">
      <c r="E55" s="35"/>
    </row>
    <row r="56" ht="14.25">
      <c r="E56" s="35"/>
    </row>
    <row r="57" ht="14.25">
      <c r="E57" s="35"/>
    </row>
  </sheetData>
  <sheetProtection/>
  <mergeCells count="7">
    <mergeCell ref="A39:A45"/>
    <mergeCell ref="A2:A6"/>
    <mergeCell ref="A7:A12"/>
    <mergeCell ref="A20:A25"/>
    <mergeCell ref="A26:A31"/>
    <mergeCell ref="A32:A38"/>
    <mergeCell ref="A13:A19"/>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33"/>
  <sheetViews>
    <sheetView zoomScalePageLayoutView="0" workbookViewId="0" topLeftCell="A1">
      <selection activeCell="A1" sqref="A1"/>
    </sheetView>
  </sheetViews>
  <sheetFormatPr defaultColWidth="9.140625" defaultRowHeight="12.75"/>
  <cols>
    <col min="1" max="1" width="34.00390625" style="0" customWidth="1"/>
    <col min="2" max="2" width="36.7109375" style="0" bestFit="1" customWidth="1"/>
    <col min="3" max="3" width="13.8515625" style="28" customWidth="1"/>
    <col min="4" max="4" width="17.8515625" style="0" customWidth="1"/>
  </cols>
  <sheetData>
    <row r="1" spans="1:4" ht="18" customHeight="1">
      <c r="A1" s="2" t="s">
        <v>128</v>
      </c>
      <c r="B1" s="3" t="s">
        <v>129</v>
      </c>
      <c r="C1" s="5" t="s">
        <v>130</v>
      </c>
      <c r="D1" s="4" t="s">
        <v>131</v>
      </c>
    </row>
    <row r="2" spans="1:4" ht="12.75" customHeight="1">
      <c r="A2" s="73" t="s">
        <v>403</v>
      </c>
      <c r="B2" s="20" t="s">
        <v>269</v>
      </c>
      <c r="C2" s="31">
        <f>COUNTIF(Data!BY:BY,1)</f>
        <v>0</v>
      </c>
      <c r="D2" s="26">
        <f>IF(COUNTIF(Data!BY:BY,"&gt;0")=0,"",COUNTIF(Data!BY:BY,1)/COUNTIF(Data!BY:BY,"&gt;0"))</f>
      </c>
    </row>
    <row r="3" spans="1:4" ht="13.5" customHeight="1">
      <c r="A3" s="74"/>
      <c r="B3" s="20" t="s">
        <v>460</v>
      </c>
      <c r="C3" s="31">
        <f>COUNTIF(Data!BY:BY,2)</f>
        <v>0</v>
      </c>
      <c r="D3" s="26">
        <f>IF(COUNTIF(Data!BY:BY,"&gt;0")=0,"",COUNTIF(Data!BY:BY,2)/COUNTIF(Data!BY:BY,"&gt;0"))</f>
      </c>
    </row>
    <row r="4" spans="1:4" ht="14.25" customHeight="1">
      <c r="A4" s="75"/>
      <c r="B4" s="20" t="s">
        <v>270</v>
      </c>
      <c r="C4" s="31">
        <f>COUNTIF(Data!BY:BY,3)</f>
        <v>0</v>
      </c>
      <c r="D4" s="26">
        <f>IF(COUNTIF(Data!BY:BY,"&gt;0")=0,"",COUNTIF(Data!BY:BY,3)/COUNTIF(Data!BY:BY,"&gt;0"))</f>
      </c>
    </row>
    <row r="5" spans="1:4" ht="15" customHeight="1">
      <c r="A5" s="75"/>
      <c r="B5" s="20" t="s">
        <v>271</v>
      </c>
      <c r="C5" s="31">
        <f>COUNTIF(Data!BY:BY,4)</f>
        <v>0</v>
      </c>
      <c r="D5" s="26">
        <f>IF(COUNTIF(Data!BY:BY,"&gt;0")=0,"",COUNTIF(Data!BY:BY,4)/COUNTIF(Data!BY:BY,"&gt;0"))</f>
      </c>
    </row>
    <row r="6" spans="1:4" ht="14.25" customHeight="1">
      <c r="A6" s="75"/>
      <c r="B6" s="20" t="s">
        <v>272</v>
      </c>
      <c r="C6" s="31">
        <f>COUNTIF(Data!BY:BY,5)</f>
        <v>0</v>
      </c>
      <c r="D6" s="26">
        <f>IF(COUNTIF(Data!BY:BY,"&gt;0")=0,"",COUNTIF(Data!BY:BY,5)/COUNTIF(Data!BY:BY,"&gt;0"))</f>
      </c>
    </row>
    <row r="7" spans="1:4" ht="14.25" customHeight="1">
      <c r="A7" s="75"/>
      <c r="B7" s="22" t="s">
        <v>134</v>
      </c>
      <c r="C7" s="31">
        <f>COUNTIF(Data!BY:BY,".")</f>
        <v>0</v>
      </c>
      <c r="D7" s="26"/>
    </row>
    <row r="8" spans="1:4" ht="14.25" customHeight="1">
      <c r="A8" s="75"/>
      <c r="B8" s="20"/>
      <c r="C8" s="21"/>
      <c r="D8" s="20"/>
    </row>
    <row r="9" spans="1:4" ht="14.25" customHeight="1">
      <c r="A9" s="72" t="s">
        <v>404</v>
      </c>
      <c r="B9" s="16" t="s">
        <v>25</v>
      </c>
      <c r="C9" s="19">
        <f>COUNTIF(Data!BZ:BZ,1)</f>
        <v>0</v>
      </c>
      <c r="D9" s="17">
        <f>IF(COUNTIF(Data!BZ:BZ,"&gt;0")=0,"",COUNTIF(Data!BZ:BZ,1)/COUNTIF(Data!BZ:BZ,"&gt;0"))</f>
      </c>
    </row>
    <row r="10" spans="1:4" ht="14.25">
      <c r="A10" s="72"/>
      <c r="B10" s="16" t="s">
        <v>27</v>
      </c>
      <c r="C10" s="19">
        <f>COUNTIF(Data!BZ:BZ,2)</f>
        <v>0</v>
      </c>
      <c r="D10" s="17">
        <f>IF(COUNTIF(Data!BZ:BZ,"&gt;0")=0,"",COUNTIF(Data!BZ:BZ,2)/COUNTIF(Data!BZ:BZ,"&gt;0"))</f>
      </c>
    </row>
    <row r="11" spans="1:4" ht="14.25">
      <c r="A11" s="72"/>
      <c r="B11" s="16" t="s">
        <v>273</v>
      </c>
      <c r="C11" s="19">
        <f>COUNTIF(Data!BZ:BZ,3)</f>
        <v>0</v>
      </c>
      <c r="D11" s="17">
        <f>IF(COUNTIF(Data!BZ:BZ,"&gt;0")=0,"",COUNTIF(Data!BZ:BZ,3)/COUNTIF(Data!BZ:BZ,"&gt;0"))</f>
      </c>
    </row>
    <row r="12" spans="1:4" ht="14.25">
      <c r="A12" s="72"/>
      <c r="B12" s="16" t="s">
        <v>26</v>
      </c>
      <c r="C12" s="19">
        <f>COUNTIF(Data!BZ:BZ,4)</f>
        <v>0</v>
      </c>
      <c r="D12" s="17">
        <f>IF(COUNTIF(Data!BZ:BZ,"&gt;0")=0,"",COUNTIF(Data!BZ:BZ,4)/COUNTIF(Data!BZ:BZ,"&gt;0"))</f>
      </c>
    </row>
    <row r="13" spans="1:4" ht="14.25">
      <c r="A13" s="72"/>
      <c r="B13" s="18" t="s">
        <v>134</v>
      </c>
      <c r="C13" s="19">
        <f>COUNTIF(Data!BZ:BZ,".")</f>
        <v>0</v>
      </c>
      <c r="D13" s="17"/>
    </row>
    <row r="14" spans="1:4" ht="14.25">
      <c r="A14" s="72"/>
      <c r="B14" s="18"/>
      <c r="C14" s="19"/>
      <c r="D14" s="17"/>
    </row>
    <row r="15" spans="1:4" ht="14.25" customHeight="1">
      <c r="A15" s="69" t="s">
        <v>405</v>
      </c>
      <c r="B15" s="20" t="s">
        <v>158</v>
      </c>
      <c r="C15" s="31">
        <f>COUNTIF(Data!CA:CA,1)</f>
        <v>0</v>
      </c>
      <c r="D15" s="26">
        <f>IF(COUNTIF(Data!CA:CA,"&gt;0")=0,"",COUNTIF(Data!CA:CA,1)/COUNTIF(Data!CA:CA,"&gt;0"))</f>
      </c>
    </row>
    <row r="16" spans="1:4" ht="14.25">
      <c r="A16" s="70"/>
      <c r="B16" s="20" t="s">
        <v>159</v>
      </c>
      <c r="C16" s="31">
        <f>COUNTIF(Data!CA:CA,2)</f>
        <v>0</v>
      </c>
      <c r="D16" s="26">
        <f>IF(COUNTIF(Data!CA:CA,"&gt;0")=0,"",COUNTIF(Data!CA:CA,2)/COUNTIF(Data!CA:CA,"&gt;0"))</f>
      </c>
    </row>
    <row r="17" spans="1:4" ht="14.25">
      <c r="A17" s="70"/>
      <c r="B17" s="20" t="s">
        <v>136</v>
      </c>
      <c r="C17" s="31">
        <f>COUNTIF(Data!CA:CA,3)</f>
        <v>0</v>
      </c>
      <c r="D17" s="26">
        <f>IF(COUNTIF(Data!CA:CA,"&gt;0")=0,"",COUNTIF(Data!CA:CA,3)/COUNTIF(Data!CA:CA,"&gt;0"))</f>
      </c>
    </row>
    <row r="18" spans="1:4" ht="14.25">
      <c r="A18" s="70"/>
      <c r="B18" s="20" t="s">
        <v>138</v>
      </c>
      <c r="C18" s="31">
        <f>COUNTIF(Data!CA:CA,4)</f>
        <v>0</v>
      </c>
      <c r="D18" s="26">
        <f>IF(COUNTIF(Data!CA:CA,"&gt;0")=0,"",COUNTIF(Data!CA:CA,4)/COUNTIF(Data!CA:CA,"&gt;0"))</f>
      </c>
    </row>
    <row r="19" spans="1:4" ht="14.25">
      <c r="A19" s="70"/>
      <c r="B19" s="22" t="s">
        <v>134</v>
      </c>
      <c r="C19" s="31">
        <f>COUNTIF(Data!CA:CA,".")</f>
        <v>0</v>
      </c>
      <c r="D19" s="26"/>
    </row>
    <row r="20" spans="1:4" ht="14.25">
      <c r="A20" s="70"/>
      <c r="B20" s="20"/>
      <c r="C20" s="31"/>
      <c r="D20" s="26"/>
    </row>
    <row r="21" spans="1:4" ht="14.25" customHeight="1">
      <c r="A21" s="72" t="s">
        <v>406</v>
      </c>
      <c r="B21" s="16" t="s">
        <v>158</v>
      </c>
      <c r="C21" s="19">
        <f>COUNTIF(Data!CB:CB,1)</f>
        <v>0</v>
      </c>
      <c r="D21" s="17">
        <f>IF(COUNTIF(Data!CB:CB,"&gt;0")=0,"",COUNTIF(Data!CB:CB,1)/COUNTIF(Data!CB:CB,"&gt;0"))</f>
      </c>
    </row>
    <row r="22" spans="1:4" ht="14.25">
      <c r="A22" s="82"/>
      <c r="B22" s="16" t="s">
        <v>159</v>
      </c>
      <c r="C22" s="19">
        <f>COUNTIF(Data!CB:CB,2)</f>
        <v>0</v>
      </c>
      <c r="D22" s="17">
        <f>IF(COUNTIF(Data!CB:CB,"&gt;0")=0,"",COUNTIF(Data!CB:CB,2)/COUNTIF(Data!CB:CB,"&gt;0"))</f>
      </c>
    </row>
    <row r="23" spans="1:4" ht="14.25">
      <c r="A23" s="82"/>
      <c r="B23" s="16" t="s">
        <v>136</v>
      </c>
      <c r="C23" s="19">
        <f>COUNTIF(Data!CB:CB,3)</f>
        <v>0</v>
      </c>
      <c r="D23" s="17">
        <f>IF(COUNTIF(Data!CB:CB,"&gt;0")=0,"",COUNTIF(Data!CB:CB,3)/COUNTIF(Data!CB:CB,"&gt;0"))</f>
      </c>
    </row>
    <row r="24" spans="1:4" ht="14.25">
      <c r="A24" s="82"/>
      <c r="B24" s="16" t="s">
        <v>138</v>
      </c>
      <c r="C24" s="19">
        <f>COUNTIF(Data!CB:CB,4)</f>
        <v>0</v>
      </c>
      <c r="D24" s="17">
        <f>IF(COUNTIF(Data!CB:CB,"&gt;0")=0,"",COUNTIF(Data!CB:CB,4)/COUNTIF(Data!CB:CB,"&gt;0"))</f>
      </c>
    </row>
    <row r="25" spans="1:4" ht="14.25">
      <c r="A25" s="82"/>
      <c r="B25" s="18" t="s">
        <v>134</v>
      </c>
      <c r="C25" s="19">
        <f>COUNTIF(Data!CB:CB,".")</f>
        <v>0</v>
      </c>
      <c r="D25" s="17"/>
    </row>
    <row r="26" spans="1:4" ht="14.25">
      <c r="A26" s="75"/>
      <c r="B26" s="18"/>
      <c r="C26" s="19"/>
      <c r="D26" s="17"/>
    </row>
    <row r="27" ht="12.75">
      <c r="D27" s="8"/>
    </row>
    <row r="28" ht="12.75">
      <c r="D28" s="8"/>
    </row>
    <row r="29" ht="12.75">
      <c r="D29" s="8"/>
    </row>
    <row r="30" ht="12.75">
      <c r="D30" s="8"/>
    </row>
    <row r="31" ht="12.75">
      <c r="D31" s="8"/>
    </row>
    <row r="32" ht="12.75">
      <c r="D32" s="8"/>
    </row>
    <row r="33" ht="12.75">
      <c r="D33" s="8"/>
    </row>
  </sheetData>
  <sheetProtection/>
  <mergeCells count="4">
    <mergeCell ref="A21:A26"/>
    <mergeCell ref="A9:A14"/>
    <mergeCell ref="A15:A20"/>
    <mergeCell ref="A2:A8"/>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31"/>
  <sheetViews>
    <sheetView zoomScalePageLayoutView="0" workbookViewId="0" topLeftCell="A1">
      <selection activeCell="A1" sqref="A1"/>
    </sheetView>
  </sheetViews>
  <sheetFormatPr defaultColWidth="9.140625" defaultRowHeight="12.75"/>
  <cols>
    <col min="1" max="1" width="35.7109375" style="0" customWidth="1"/>
    <col min="2" max="2" width="36.00390625" style="0" bestFit="1" customWidth="1"/>
    <col min="3" max="3" width="9.140625" style="28" customWidth="1"/>
    <col min="4" max="4" width="16.8515625" style="8" customWidth="1"/>
  </cols>
  <sheetData>
    <row r="1" spans="1:4" ht="18">
      <c r="A1" s="2" t="s">
        <v>128</v>
      </c>
      <c r="B1" s="3" t="s">
        <v>129</v>
      </c>
      <c r="C1" s="5" t="s">
        <v>130</v>
      </c>
      <c r="D1" s="4" t="s">
        <v>131</v>
      </c>
    </row>
    <row r="2" spans="1:4" ht="14.25">
      <c r="A2" s="69" t="s">
        <v>407</v>
      </c>
      <c r="B2" s="20" t="s">
        <v>140</v>
      </c>
      <c r="C2" s="31">
        <f>COUNTIF(Data!CC:CC,1)</f>
        <v>0</v>
      </c>
      <c r="D2" s="26">
        <f>IF(COUNTIF(Data!CC:CC,"&gt;0")=0,"",COUNTIF(Data!CC:CC,1)/COUNTIF(Data!CC:CC,"&gt;0"))</f>
      </c>
    </row>
    <row r="3" spans="1:4" ht="14.25">
      <c r="A3" s="69"/>
      <c r="B3" s="20" t="s">
        <v>141</v>
      </c>
      <c r="C3" s="31">
        <f>COUNTIF(Data!CC:CC,2)</f>
        <v>0</v>
      </c>
      <c r="D3" s="26">
        <f>IF(COUNTIF(Data!CC:CC,"&gt;0")=0,"",COUNTIF(Data!CC:CC,2)/COUNTIF(Data!CC:CC,"&gt;0"))</f>
      </c>
    </row>
    <row r="4" spans="1:4" ht="14.25">
      <c r="A4" s="70"/>
      <c r="B4" s="20" t="s">
        <v>136</v>
      </c>
      <c r="C4" s="31">
        <f>COUNTIF(Data!CC:CC,3)</f>
        <v>0</v>
      </c>
      <c r="D4" s="26">
        <f>IF(COUNTIF(Data!CC:CC,"&gt;0")=0,"",COUNTIF(Data!CC:CC,3)/COUNTIF(Data!CC:CC,"&gt;0"))</f>
      </c>
    </row>
    <row r="5" spans="1:4" ht="14.25">
      <c r="A5" s="70"/>
      <c r="B5" s="20" t="s">
        <v>237</v>
      </c>
      <c r="C5" s="31">
        <f>COUNTIF(Data!CC:CC,4)</f>
        <v>0</v>
      </c>
      <c r="D5" s="26">
        <f>IF(COUNTIF(Data!CC:CC,"&gt;0")=0,"",COUNTIF(Data!CC:CC,4)/COUNTIF(Data!CC:CC,"&gt;0"))</f>
      </c>
    </row>
    <row r="6" spans="1:4" ht="14.25">
      <c r="A6" s="70"/>
      <c r="B6" s="22" t="s">
        <v>134</v>
      </c>
      <c r="C6" s="31">
        <f>COUNTIF(Data!CC:CC,".")</f>
        <v>0</v>
      </c>
      <c r="D6" s="26"/>
    </row>
    <row r="7" spans="1:4" ht="15" customHeight="1">
      <c r="A7" s="70"/>
      <c r="B7" s="20"/>
      <c r="C7" s="31"/>
      <c r="D7" s="26"/>
    </row>
    <row r="8" spans="1:4" ht="14.25" customHeight="1">
      <c r="A8" s="67" t="s">
        <v>408</v>
      </c>
      <c r="B8" s="16" t="s">
        <v>20</v>
      </c>
      <c r="C8" s="19">
        <f>COUNTIF(Data!CD:CD,1)</f>
        <v>0</v>
      </c>
      <c r="D8" s="17">
        <f>IF(COUNTIF(Data!CD:CD,"&gt;0")=0,"",COUNTIF(Data!CD:CD,1)/COUNTIF(Data!CD:CD,"&gt;0"))</f>
      </c>
    </row>
    <row r="9" spans="1:4" ht="14.25">
      <c r="A9" s="68"/>
      <c r="B9" s="16" t="s">
        <v>112</v>
      </c>
      <c r="C9" s="19">
        <f>COUNTIF(Data!CD:CD,2)</f>
        <v>0</v>
      </c>
      <c r="D9" s="17">
        <f>IF(COUNTIF(Data!CD:CD,"&gt;0")=0,"",COUNTIF(Data!CD:CD,2)/COUNTIF(Data!CD:CD,"&gt;0"))</f>
      </c>
    </row>
    <row r="10" spans="1:4" ht="14.25">
      <c r="A10" s="68"/>
      <c r="B10" s="16" t="s">
        <v>21</v>
      </c>
      <c r="C10" s="19">
        <f>COUNTIF(Data!CD:CD,3)</f>
        <v>0</v>
      </c>
      <c r="D10" s="17">
        <f>IF(COUNTIF(Data!CD:CD,"&gt;0")=0,"",COUNTIF(Data!CD:CD,3)/COUNTIF(Data!CD:CD,"&gt;0"))</f>
      </c>
    </row>
    <row r="11" spans="1:4" ht="14.25">
      <c r="A11" s="68"/>
      <c r="B11" s="16" t="s">
        <v>22</v>
      </c>
      <c r="C11" s="19">
        <f>COUNTIF(Data!CD:CD,4)</f>
        <v>0</v>
      </c>
      <c r="D11" s="17">
        <f>IF(COUNTIF(Data!CD:CD,"&gt;0")=0,"",COUNTIF(Data!CD:CD,4)/COUNTIF(Data!CD:CD,"&gt;0"))</f>
      </c>
    </row>
    <row r="12" spans="1:4" ht="14.25">
      <c r="A12" s="68"/>
      <c r="B12" s="18" t="s">
        <v>134</v>
      </c>
      <c r="C12" s="19">
        <f>COUNTIF(Data!CD:CD,".")</f>
        <v>0</v>
      </c>
      <c r="D12" s="17"/>
    </row>
    <row r="13" spans="1:4" ht="14.25">
      <c r="A13" s="68"/>
      <c r="B13" s="18"/>
      <c r="C13" s="19"/>
      <c r="D13" s="17"/>
    </row>
    <row r="14" spans="1:4" ht="14.25" customHeight="1">
      <c r="A14" s="69" t="s">
        <v>409</v>
      </c>
      <c r="B14" s="20" t="s">
        <v>135</v>
      </c>
      <c r="C14" s="31">
        <f>COUNTIF(Data!CE:CE,1)</f>
        <v>0</v>
      </c>
      <c r="D14" s="26">
        <f>IF(COUNTIF(Data!CE:CE,"&gt;0")=0,"",COUNTIF(Data!CE:CE,1)/COUNTIF(Data!CE:CE,"&gt;0"))</f>
      </c>
    </row>
    <row r="15" spans="1:4" ht="14.25">
      <c r="A15" s="69"/>
      <c r="B15" s="20" t="s">
        <v>136</v>
      </c>
      <c r="C15" s="31">
        <f>COUNTIF(Data!CE:CE,2)</f>
        <v>0</v>
      </c>
      <c r="D15" s="26">
        <f>IF(COUNTIF(Data!CE:CE,"&gt;0")=0,"",COUNTIF(Data!CE:CE,2)/COUNTIF(Data!CE:CE,"&gt;0"))</f>
      </c>
    </row>
    <row r="16" spans="1:4" ht="14.25">
      <c r="A16" s="70"/>
      <c r="B16" s="22" t="s">
        <v>134</v>
      </c>
      <c r="C16" s="31">
        <f>COUNTIF(Data!CE:CE,".")</f>
        <v>0</v>
      </c>
      <c r="D16" s="26"/>
    </row>
    <row r="17" spans="1:4" ht="14.25">
      <c r="A17" s="70"/>
      <c r="B17" s="20"/>
      <c r="C17" s="31"/>
      <c r="D17" s="26"/>
    </row>
    <row r="18" spans="1:4" ht="14.25">
      <c r="A18" s="67" t="s">
        <v>410</v>
      </c>
      <c r="B18" s="16" t="s">
        <v>158</v>
      </c>
      <c r="C18" s="19">
        <f>COUNTIF(Data!CF:CF,1)</f>
        <v>0</v>
      </c>
      <c r="D18" s="17">
        <f>IF(COUNTIF(Data!CF:CF,"&gt;0")=0,"",COUNTIF(Data!CF:CF,1)/COUNTIF(Data!CF:CF,"&gt;0"))</f>
      </c>
    </row>
    <row r="19" spans="1:4" ht="14.25">
      <c r="A19" s="68"/>
      <c r="B19" s="16" t="s">
        <v>23</v>
      </c>
      <c r="C19" s="19">
        <f>COUNTIF(Data!CF:CF,2)</f>
        <v>0</v>
      </c>
      <c r="D19" s="17">
        <f>IF(COUNTIF(Data!CF:CF,"&gt;0")=0,"",COUNTIF(Data!CF:CF,2)/COUNTIF(Data!CF:CF,"&gt;0"))</f>
      </c>
    </row>
    <row r="20" spans="1:4" ht="14.25">
      <c r="A20" s="68"/>
      <c r="B20" s="16" t="s">
        <v>136</v>
      </c>
      <c r="C20" s="19">
        <f>COUNTIF(Data!CF:CF,3)</f>
        <v>0</v>
      </c>
      <c r="D20" s="17">
        <f>IF(COUNTIF(Data!CF:CF,"&gt;0")=0,"",COUNTIF(Data!CF:CF,3)/COUNTIF(Data!CF:CF,"&gt;0"))</f>
      </c>
    </row>
    <row r="21" spans="1:4" ht="14.25">
      <c r="A21" s="68"/>
      <c r="B21" s="16" t="s">
        <v>24</v>
      </c>
      <c r="C21" s="19">
        <f>COUNTIF(Data!CF:CF,4)</f>
        <v>0</v>
      </c>
      <c r="D21" s="17">
        <f>IF(COUNTIF(Data!CF:CF,"&gt;0")=0,"",COUNTIF(Data!CF:CF,4)/COUNTIF(Data!CF:CF,"&gt;0"))</f>
      </c>
    </row>
    <row r="22" spans="1:4" ht="14.25">
      <c r="A22" s="68"/>
      <c r="B22" s="16" t="s">
        <v>274</v>
      </c>
      <c r="C22" s="19">
        <f>COUNTIF(Data!CF:CF,5)</f>
        <v>0</v>
      </c>
      <c r="D22" s="17">
        <f>IF(COUNTIF(Data!CF:CF,"&gt;0")=0,"",COUNTIF(Data!CF:CF,5)/COUNTIF(Data!CF:CF,"&gt;0"))</f>
      </c>
    </row>
    <row r="23" spans="1:4" ht="14.25">
      <c r="A23" s="68"/>
      <c r="B23" s="18" t="s">
        <v>134</v>
      </c>
      <c r="C23" s="19">
        <f>COUNTIF(Data!CF:CF,".")</f>
        <v>0</v>
      </c>
      <c r="D23" s="17"/>
    </row>
    <row r="24" spans="1:4" ht="14.25">
      <c r="A24" s="68"/>
      <c r="B24" s="16"/>
      <c r="C24" s="19"/>
      <c r="D24" s="17"/>
    </row>
    <row r="25" spans="1:4" ht="14.25" customHeight="1">
      <c r="A25" s="76" t="s">
        <v>411</v>
      </c>
      <c r="B25" s="20" t="s">
        <v>158</v>
      </c>
      <c r="C25" s="20">
        <f>COUNTIF(Data!CG:CG,1)</f>
        <v>0</v>
      </c>
      <c r="D25" s="20">
        <f>IF(COUNTIF(Data!CG:CG,"&gt;0")=0,"",COUNTIF(Data!CG:CG,1)/COUNTIF(Data!CG:CG,"&gt;0"))</f>
      </c>
    </row>
    <row r="26" spans="1:4" ht="14.25" customHeight="1">
      <c r="A26" s="76"/>
      <c r="B26" s="20" t="s">
        <v>23</v>
      </c>
      <c r="C26" s="20">
        <f>COUNTIF(Data!CG:CG,2)</f>
        <v>0</v>
      </c>
      <c r="D26" s="20">
        <f>IF(COUNTIF(Data!CG:CG,"&gt;0")=0,"",COUNTIF(Data!CG:CG,2)/COUNTIF(Data!CG:CG,"&gt;0"))</f>
      </c>
    </row>
    <row r="27" spans="1:4" ht="14.25">
      <c r="A27" s="76"/>
      <c r="B27" s="20" t="s">
        <v>136</v>
      </c>
      <c r="C27" s="20">
        <f>COUNTIF(Data!CG:CG,3)</f>
        <v>0</v>
      </c>
      <c r="D27" s="20">
        <f>IF(COUNTIF(Data!CG:CG,"&gt;0")=0,"",COUNTIF(Data!CG:CG,3)/COUNTIF(Data!CG:CG,"&gt;0"))</f>
      </c>
    </row>
    <row r="28" spans="1:4" ht="14.25">
      <c r="A28" s="76"/>
      <c r="B28" s="20" t="s">
        <v>24</v>
      </c>
      <c r="C28" s="20">
        <f>COUNTIF(Data!CG:CG,4)</f>
        <v>0</v>
      </c>
      <c r="D28" s="20">
        <f>IF(COUNTIF(Data!CG:CG,"&gt;0")=0,"",COUNTIF(Data!CG:CG,4)/COUNTIF(Data!CG:CG,"&gt;0"))</f>
      </c>
    </row>
    <row r="29" spans="1:4" ht="14.25" customHeight="1">
      <c r="A29" s="76"/>
      <c r="B29" s="20" t="s">
        <v>274</v>
      </c>
      <c r="C29" s="20">
        <f>COUNTIF(Data!CG:CG,5)</f>
        <v>0</v>
      </c>
      <c r="D29" s="20">
        <f>IF(COUNTIF(Data!CG:CG,"&gt;0")=0,"",COUNTIF(Data!CG:CG,5)/COUNTIF(Data!CG:CG,"&gt;0"))</f>
      </c>
    </row>
    <row r="30" spans="1:4" ht="14.25" customHeight="1">
      <c r="A30" s="76"/>
      <c r="B30" s="22" t="s">
        <v>134</v>
      </c>
      <c r="C30" s="20">
        <f>COUNTIF(Data!CG:CG,".")</f>
        <v>0</v>
      </c>
      <c r="D30" s="20"/>
    </row>
    <row r="31" spans="1:4" ht="14.25">
      <c r="A31" s="76"/>
      <c r="B31" s="20"/>
      <c r="C31" s="20"/>
      <c r="D31" s="20"/>
    </row>
  </sheetData>
  <sheetProtection/>
  <mergeCells count="5">
    <mergeCell ref="A2:A7"/>
    <mergeCell ref="A14:A17"/>
    <mergeCell ref="A8:A13"/>
    <mergeCell ref="A18:A24"/>
    <mergeCell ref="A25:A3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D120"/>
  <sheetViews>
    <sheetView zoomScalePageLayoutView="0" workbookViewId="0" topLeftCell="A1">
      <selection activeCell="A1" sqref="A1"/>
    </sheetView>
  </sheetViews>
  <sheetFormatPr defaultColWidth="9.140625" defaultRowHeight="12.75"/>
  <cols>
    <col min="1" max="1" width="44.421875" style="0" customWidth="1"/>
    <col min="2" max="2" width="50.8515625" style="0" bestFit="1" customWidth="1"/>
    <col min="3" max="3" width="12.28125" style="28" bestFit="1" customWidth="1"/>
    <col min="4" max="4" width="16.421875" style="0" customWidth="1"/>
  </cols>
  <sheetData>
    <row r="1" spans="1:4" ht="18">
      <c r="A1" s="2" t="s">
        <v>128</v>
      </c>
      <c r="B1" s="3" t="s">
        <v>129</v>
      </c>
      <c r="C1" s="5" t="s">
        <v>130</v>
      </c>
      <c r="D1" s="4" t="s">
        <v>131</v>
      </c>
    </row>
    <row r="2" spans="1:4" ht="14.25">
      <c r="A2" s="73" t="s">
        <v>412</v>
      </c>
      <c r="B2" s="20" t="s">
        <v>135</v>
      </c>
      <c r="C2" s="31">
        <f>COUNTIF(Data!CH:CH,1)</f>
        <v>0</v>
      </c>
      <c r="D2" s="26">
        <f>IF(COUNTIF(Data!CH:CH,"&gt;0")=0,"",COUNTIF(Data!CH:CH,1)/COUNTIF(Data!CH:CH,"&gt;0"))</f>
      </c>
    </row>
    <row r="3" spans="1:4" ht="14.25">
      <c r="A3" s="74"/>
      <c r="B3" s="20" t="s">
        <v>136</v>
      </c>
      <c r="C3" s="31">
        <f>COUNTIF(Data!CH:CH,2)</f>
        <v>0</v>
      </c>
      <c r="D3" s="26">
        <f>IF(COUNTIF(Data!CH:CH,"&gt;0")=0,"",COUNTIF(Data!CH:CH,2)/COUNTIF(Data!CH:CH,"&gt;0"))</f>
      </c>
    </row>
    <row r="4" spans="1:4" ht="14.25">
      <c r="A4" s="74"/>
      <c r="B4" s="20" t="s">
        <v>138</v>
      </c>
      <c r="C4" s="31">
        <f>COUNTIF(Data!CH:CH,3)</f>
        <v>0</v>
      </c>
      <c r="D4" s="26">
        <f>IF(COUNTIF(Data!CH:CH,"&gt;0")=0,"",COUNTIF(Data!CH:CH,3)/COUNTIF(Data!CH:CH,"&gt;0"))</f>
      </c>
    </row>
    <row r="5" spans="1:4" ht="14.25">
      <c r="A5" s="74"/>
      <c r="B5" s="22" t="s">
        <v>134</v>
      </c>
      <c r="C5" s="31">
        <f>COUNTIF(Data!CH:CH,".")</f>
        <v>0</v>
      </c>
      <c r="D5" s="26"/>
    </row>
    <row r="6" spans="1:4" ht="14.25">
      <c r="A6" s="74"/>
      <c r="B6" s="20"/>
      <c r="C6" s="31"/>
      <c r="D6" s="26"/>
    </row>
    <row r="7" spans="1:4" ht="15" customHeight="1">
      <c r="A7" s="67" t="s">
        <v>413</v>
      </c>
      <c r="B7" s="16" t="s">
        <v>158</v>
      </c>
      <c r="C7" s="19">
        <f>COUNTIF(Data!CI:CI,1)</f>
        <v>0</v>
      </c>
      <c r="D7" s="17">
        <f>IF(COUNTIF(Data!CI:CI,"&gt;0")=0,"",COUNTIF(Data!CI:CI,1)/COUNTIF(Data!CI:CI,"&gt;0"))</f>
      </c>
    </row>
    <row r="8" spans="1:4" ht="14.25">
      <c r="A8" s="68"/>
      <c r="B8" s="16" t="s">
        <v>275</v>
      </c>
      <c r="C8" s="19">
        <f>COUNTIF(Data!CI:CI,2)</f>
        <v>0</v>
      </c>
      <c r="D8" s="17">
        <f>IF(COUNTIF(Data!CI:CI,"&gt;0")=0,"",COUNTIF(Data!CI:CI,2)/COUNTIF(Data!CI:CI,"&gt;0"))</f>
      </c>
    </row>
    <row r="9" spans="1:4" ht="14.25">
      <c r="A9" s="68"/>
      <c r="B9" s="16" t="s">
        <v>136</v>
      </c>
      <c r="C9" s="19">
        <f>COUNTIF(Data!CI:CI,3)</f>
        <v>0</v>
      </c>
      <c r="D9" s="17">
        <f>IF(COUNTIF(Data!CI:CI,"&gt;0")=0,"",COUNTIF(Data!CI:CI,3)/COUNTIF(Data!CI:CI,"&gt;0"))</f>
      </c>
    </row>
    <row r="10" spans="1:4" ht="14.25">
      <c r="A10" s="68"/>
      <c r="B10" s="16" t="s">
        <v>276</v>
      </c>
      <c r="C10" s="19">
        <f>COUNTIF(Data!CI:CI,4)</f>
        <v>0</v>
      </c>
      <c r="D10" s="17">
        <f>IF(COUNTIF(Data!CI:CI,"&gt;0")=0,"",COUNTIF(Data!CI:CI,4)/COUNTIF(Data!CI:CI,"&gt;0"))</f>
      </c>
    </row>
    <row r="11" spans="1:4" ht="14.25">
      <c r="A11" s="68"/>
      <c r="B11" s="18" t="s">
        <v>134</v>
      </c>
      <c r="C11" s="19">
        <f>COUNTIF(Data!CI:CI,".")</f>
        <v>0</v>
      </c>
      <c r="D11" s="17"/>
    </row>
    <row r="12" spans="1:4" ht="14.25">
      <c r="A12" s="68"/>
      <c r="B12" s="16"/>
      <c r="C12" s="19"/>
      <c r="D12" s="17"/>
    </row>
    <row r="13" spans="1:4" ht="14.25" customHeight="1">
      <c r="A13" s="76" t="s">
        <v>414</v>
      </c>
      <c r="B13" s="22" t="s">
        <v>135</v>
      </c>
      <c r="C13" s="20">
        <f>COUNTIF(Data!CJ:CJ,1)</f>
        <v>0</v>
      </c>
      <c r="D13" s="20">
        <f>IF(COUNTIF(Data!CJ:CJ,"&gt;0")=0,"",COUNTIF(Data!CJ:CJ,1)/COUNTIF(Data!CJ:CJ,"&gt;0"))</f>
      </c>
    </row>
    <row r="14" spans="1:4" ht="14.25">
      <c r="A14" s="76"/>
      <c r="B14" s="20" t="s">
        <v>32</v>
      </c>
      <c r="C14" s="20">
        <f>COUNTIF(Data!CJ:CJ,2)</f>
        <v>0</v>
      </c>
      <c r="D14" s="20">
        <f>IF(COUNTIF(Data!CJ:CJ,"&gt;0")=0,"",COUNTIF(Data!CJ:CJ,2)/COUNTIF(Data!CJ:CJ,"&gt;0"))</f>
      </c>
    </row>
    <row r="15" spans="1:4" ht="14.25">
      <c r="A15" s="76"/>
      <c r="B15" s="20" t="s">
        <v>33</v>
      </c>
      <c r="C15" s="20">
        <f>COUNTIF(Data!CJ:CJ,3)</f>
        <v>0</v>
      </c>
      <c r="D15" s="20">
        <f>IF(COUNTIF(Data!CJ:CJ,"&gt;0")=0,"",COUNTIF(Data!CJ:CJ,3)/COUNTIF(Data!CJ:CJ,"&gt;0"))</f>
      </c>
    </row>
    <row r="16" spans="1:4" ht="14.25">
      <c r="A16" s="76"/>
      <c r="B16" s="20" t="s">
        <v>329</v>
      </c>
      <c r="C16" s="20">
        <f>COUNTIF(Data!CJ:CJ,4)</f>
        <v>0</v>
      </c>
      <c r="D16" s="20">
        <f>IF(COUNTIF(Data!CJ:CJ,"&gt;0")=0,"",COUNTIF(Data!CJ:CJ,4)/COUNTIF(Data!CJ:CJ,"&gt;0"))</f>
      </c>
    </row>
    <row r="17" spans="1:4" ht="14.25">
      <c r="A17" s="76"/>
      <c r="B17" s="20" t="s">
        <v>34</v>
      </c>
      <c r="C17" s="20">
        <f>COUNTIF(Data!CJ:CJ,5)</f>
        <v>0</v>
      </c>
      <c r="D17" s="20">
        <f>IF(COUNTIF(Data!CJ:CJ,"&gt;0")=0,"",COUNTIF(Data!CJ:CJ,5)/COUNTIF(Data!CJ:CJ,"&gt;0"))</f>
      </c>
    </row>
    <row r="18" spans="1:4" ht="14.25" customHeight="1">
      <c r="A18" s="76"/>
      <c r="B18" s="22" t="s">
        <v>134</v>
      </c>
      <c r="C18" s="20">
        <f>COUNTIF(Data!CJ:CJ,".")</f>
        <v>0</v>
      </c>
      <c r="D18" s="20"/>
    </row>
    <row r="19" spans="1:4" ht="14.25">
      <c r="A19" s="76"/>
      <c r="B19" s="20"/>
      <c r="C19" s="20"/>
      <c r="D19" s="20"/>
    </row>
    <row r="20" spans="1:4" ht="14.25" customHeight="1">
      <c r="A20" s="77" t="s">
        <v>415</v>
      </c>
      <c r="B20" s="16" t="s">
        <v>277</v>
      </c>
      <c r="C20" s="16">
        <f>COUNTIF(Data!CK:CK,1)</f>
        <v>0</v>
      </c>
      <c r="D20" s="16">
        <f>IF(COUNTIF(Data!CK:CK,"&gt;0")=0,"",COUNTIF(Data!CK:CK,1)/COUNTIF(Data!CK:CK,"&gt;0"))</f>
      </c>
    </row>
    <row r="21" spans="1:4" ht="15.75" customHeight="1">
      <c r="A21" s="77"/>
      <c r="B21" s="16" t="s">
        <v>278</v>
      </c>
      <c r="C21" s="16">
        <f>COUNTIF(Data!CK:CK,2)</f>
        <v>0</v>
      </c>
      <c r="D21" s="16">
        <f>IF(COUNTIF(Data!CK:CK,"&gt;0")=0,"",COUNTIF(Data!CK:CK,2)/COUNTIF(Data!CK:CK,"&gt;0"))</f>
      </c>
    </row>
    <row r="22" spans="1:4" ht="15.75" customHeight="1">
      <c r="A22" s="77"/>
      <c r="B22" s="16" t="s">
        <v>279</v>
      </c>
      <c r="C22" s="16">
        <f>COUNTIF(Data!CK:CK,3)</f>
        <v>0</v>
      </c>
      <c r="D22" s="16">
        <f>IF(COUNTIF(Data!CK:CK,"&gt;0")=0,"",COUNTIF(Data!CK:CK,3)/COUNTIF(Data!CK:CK,"&gt;0"))</f>
      </c>
    </row>
    <row r="23" spans="1:4" ht="15.75" customHeight="1">
      <c r="A23" s="77"/>
      <c r="B23" s="16" t="s">
        <v>280</v>
      </c>
      <c r="C23" s="16">
        <f>COUNTIF(Data!CK:CK,4)</f>
        <v>0</v>
      </c>
      <c r="D23" s="16">
        <f>IF(COUNTIF(Data!CK:CK,"&gt;0")=0,"",COUNTIF(Data!CK:CK,4)/COUNTIF(Data!CK:CK,"&gt;0"))</f>
      </c>
    </row>
    <row r="24" spans="1:4" ht="15.75" customHeight="1">
      <c r="A24" s="77"/>
      <c r="B24" s="16" t="s">
        <v>237</v>
      </c>
      <c r="C24" s="16">
        <f>COUNTIF(Data!CK:CK,5)</f>
        <v>0</v>
      </c>
      <c r="D24" s="16">
        <f>IF(COUNTIF(Data!CK:CK,"&gt;0")=0,"",COUNTIF(Data!CK:CK,5)/COUNTIF(Data!CK:CK,"&gt;0"))</f>
      </c>
    </row>
    <row r="25" spans="1:4" ht="15.75" customHeight="1">
      <c r="A25" s="77"/>
      <c r="B25" s="18" t="s">
        <v>134</v>
      </c>
      <c r="C25" s="16">
        <f>COUNTIF(Data!CK:CK,".")</f>
        <v>0</v>
      </c>
      <c r="D25" s="16"/>
    </row>
    <row r="26" spans="1:4" ht="15.75" customHeight="1">
      <c r="A26" s="77"/>
      <c r="B26" s="16"/>
      <c r="C26" s="16"/>
      <c r="D26" s="16"/>
    </row>
    <row r="27" spans="1:4" ht="14.25">
      <c r="A27" s="69" t="s">
        <v>416</v>
      </c>
      <c r="B27" s="20" t="s">
        <v>281</v>
      </c>
      <c r="C27" s="31">
        <f>COUNTIF(Data!CL:CL,1)</f>
        <v>0</v>
      </c>
      <c r="D27" s="26">
        <f>IF(COUNTIF(Data!CL:CL,"&gt;0")=0,"",COUNTIF(Data!CL:CL,1)/COUNTIF(Data!CL:CL,"&gt;0"))</f>
      </c>
    </row>
    <row r="28" spans="1:4" ht="14.25">
      <c r="A28" s="70"/>
      <c r="B28" s="20" t="s">
        <v>282</v>
      </c>
      <c r="C28" s="31">
        <f>COUNTIF(Data!CL:CL,2)</f>
        <v>0</v>
      </c>
      <c r="D28" s="26">
        <f>IF(COUNTIF(Data!CL:CL,"&gt;0")=0,"",COUNTIF(Data!CL:CL,2)/COUNTIF(Data!CL:CL,"&gt;0"))</f>
      </c>
    </row>
    <row r="29" spans="1:4" ht="14.25">
      <c r="A29" s="70"/>
      <c r="B29" s="20" t="s">
        <v>35</v>
      </c>
      <c r="C29" s="31">
        <f>COUNTIF(Data!CL:CL,3)</f>
        <v>0</v>
      </c>
      <c r="D29" s="26">
        <f>IF(COUNTIF(Data!CL:CL,"&gt;0")=0,"",COUNTIF(Data!CL:CL,3)/COUNTIF(Data!CL:CL,"&gt;0"))</f>
      </c>
    </row>
    <row r="30" spans="1:4" ht="14.25">
      <c r="A30" s="70"/>
      <c r="B30" s="22" t="s">
        <v>134</v>
      </c>
      <c r="C30" s="31">
        <f>COUNTIF(Data!CL:CL,".")</f>
        <v>0</v>
      </c>
      <c r="D30" s="26"/>
    </row>
    <row r="31" spans="1:4" ht="14.25">
      <c r="A31" s="70"/>
      <c r="B31" s="20"/>
      <c r="C31" s="31"/>
      <c r="D31" s="20"/>
    </row>
    <row r="32" spans="1:4" ht="14.25">
      <c r="A32" s="68" t="s">
        <v>417</v>
      </c>
      <c r="B32" s="16" t="s">
        <v>140</v>
      </c>
      <c r="C32" s="19">
        <f>COUNTIF(Data!CM:CM,1)</f>
        <v>0</v>
      </c>
      <c r="D32" s="17">
        <f>IF(COUNTIF(Data!CM:CM,"&gt;0")=0,"",COUNTIF(Data!CM:CM,1)/COUNTIF(Data!CM:CM,"&gt;0"))</f>
      </c>
    </row>
    <row r="33" spans="1:4" ht="14.25">
      <c r="A33" s="68"/>
      <c r="B33" s="16" t="s">
        <v>141</v>
      </c>
      <c r="C33" s="19">
        <f>COUNTIF(Data!CM:CM,2)</f>
        <v>0</v>
      </c>
      <c r="D33" s="17">
        <f>IF(COUNTIF(Data!CM:CM,"&gt;0")=0,"",COUNTIF(Data!CM:CM,2)/COUNTIF(Data!CM:CM,"&gt;0"))</f>
      </c>
    </row>
    <row r="34" spans="1:4" ht="14.25">
      <c r="A34" s="68"/>
      <c r="B34" s="16" t="s">
        <v>136</v>
      </c>
      <c r="C34" s="19">
        <f>COUNTIF(Data!CM:CM,3)</f>
        <v>0</v>
      </c>
      <c r="D34" s="17">
        <f>IF(COUNTIF(Data!CM:CM,"&gt;0")=0,"",COUNTIF(Data!CM:CM,3)/COUNTIF(Data!CM:CM,"&gt;0"))</f>
      </c>
    </row>
    <row r="35" spans="1:4" ht="14.25">
      <c r="A35" s="68"/>
      <c r="B35" s="16" t="s">
        <v>283</v>
      </c>
      <c r="C35" s="19">
        <f>COUNTIF(Data!CM:CM,4)</f>
        <v>0</v>
      </c>
      <c r="D35" s="17">
        <f>IF(COUNTIF(Data!CM:CM,"&gt;0")=0,"",COUNTIF(Data!CM:CM,4)/COUNTIF(Data!CM:CM,"&gt;0"))</f>
      </c>
    </row>
    <row r="36" spans="1:4" ht="14.25">
      <c r="A36" s="68"/>
      <c r="B36" s="18" t="s">
        <v>134</v>
      </c>
      <c r="C36" s="19">
        <f>COUNTIF(Data!CM:CM,".")</f>
        <v>0</v>
      </c>
      <c r="D36" s="17"/>
    </row>
    <row r="37" spans="1:4" ht="14.25">
      <c r="A37" s="68"/>
      <c r="B37" s="16"/>
      <c r="C37" s="19"/>
      <c r="D37" s="17"/>
    </row>
    <row r="38" spans="1:4" ht="14.25" customHeight="1">
      <c r="A38" s="73" t="s">
        <v>422</v>
      </c>
      <c r="B38" s="20" t="s">
        <v>140</v>
      </c>
      <c r="C38" s="31">
        <f>COUNTIF(Data!CN:CN,1)</f>
        <v>0</v>
      </c>
      <c r="D38" s="26">
        <f>IF(COUNTIF(Data!CN:CN,"&gt;0")=0,"",COUNTIF(Data!CN:CN,1)/COUNTIF(Data!CN:CN,"&gt;0"))</f>
      </c>
    </row>
    <row r="39" spans="1:4" ht="14.25">
      <c r="A39" s="74"/>
      <c r="B39" s="20" t="s">
        <v>141</v>
      </c>
      <c r="C39" s="31">
        <f>COUNTIF(Data!CN:CN,2)</f>
        <v>0</v>
      </c>
      <c r="D39" s="26">
        <f>IF(COUNTIF(Data!CN:CN,"&gt;0")=0,"",COUNTIF(Data!CN:CN,2)/COUNTIF(Data!CN:CN,"&gt;0"))</f>
      </c>
    </row>
    <row r="40" spans="1:4" ht="14.25">
      <c r="A40" s="74"/>
      <c r="B40" s="22" t="s">
        <v>136</v>
      </c>
      <c r="C40" s="31">
        <f>COUNTIF(Data!CN:CN,3)</f>
        <v>0</v>
      </c>
      <c r="D40" s="26">
        <f>IF(COUNTIF(Data!CN:CN,"&gt;0")=0,"",COUNTIF(Data!CN:CN,3)/COUNTIF(Data!CN:CN,"&gt;0"))</f>
      </c>
    </row>
    <row r="41" spans="1:4" ht="14.25">
      <c r="A41" s="74"/>
      <c r="B41" s="20" t="s">
        <v>283</v>
      </c>
      <c r="C41" s="31">
        <f>COUNTIF(Data!CN:CN,4)</f>
        <v>0</v>
      </c>
      <c r="D41" s="26">
        <f>IF(COUNTIF(Data!CN:CN,"&gt;0")=0,"",COUNTIF(Data!CN:CN,4)/COUNTIF(Data!CN:CN,"&gt;0"))</f>
      </c>
    </row>
    <row r="42" spans="1:4" ht="14.25" customHeight="1">
      <c r="A42" s="75"/>
      <c r="B42" s="22" t="s">
        <v>134</v>
      </c>
      <c r="C42" s="31">
        <f>COUNTIF(Data!CN:CN,".")</f>
        <v>0</v>
      </c>
      <c r="D42" s="26"/>
    </row>
    <row r="43" spans="1:4" ht="14.25">
      <c r="A43" s="75"/>
      <c r="B43" s="20"/>
      <c r="C43" s="31"/>
      <c r="D43" s="26"/>
    </row>
    <row r="44" spans="1:4" ht="14.25" customHeight="1">
      <c r="A44" s="68" t="s">
        <v>423</v>
      </c>
      <c r="B44" s="16" t="s">
        <v>135</v>
      </c>
      <c r="C44" s="16">
        <f>COUNTIF(Data!CO:CO,1)</f>
        <v>0</v>
      </c>
      <c r="D44" s="16">
        <f>IF(COUNTIF(Data!CO:CO,"&gt;0")=0,"",COUNTIF(Data!CO:CO,1)/COUNTIF(Data!CO:CO,"&gt;0"))</f>
      </c>
    </row>
    <row r="45" spans="1:4" ht="12.75" customHeight="1">
      <c r="A45" s="68"/>
      <c r="B45" s="16" t="s">
        <v>136</v>
      </c>
      <c r="C45" s="16">
        <f>COUNTIF(Data!CO:CO,2)</f>
        <v>0</v>
      </c>
      <c r="D45" s="16">
        <f>IF(COUNTIF(Data!CO:CO,"&gt;0")=0,"",COUNTIF(Data!CO:CO,2)/COUNTIF(Data!CO:CO,"&gt;0"))</f>
      </c>
    </row>
    <row r="46" spans="1:4" ht="12.75" customHeight="1">
      <c r="A46" s="68"/>
      <c r="B46" s="18" t="s">
        <v>134</v>
      </c>
      <c r="C46" s="16">
        <f>COUNTIF(Data!CO:CO,".")</f>
        <v>0</v>
      </c>
      <c r="D46" s="16"/>
    </row>
    <row r="47" spans="1:4" ht="12.75" customHeight="1">
      <c r="A47" s="68"/>
      <c r="B47" s="16"/>
      <c r="C47" s="16"/>
      <c r="D47" s="16"/>
    </row>
    <row r="48" spans="1:4" ht="14.25" customHeight="1">
      <c r="A48" s="73" t="s">
        <v>424</v>
      </c>
      <c r="B48" s="20" t="s">
        <v>140</v>
      </c>
      <c r="C48" s="20">
        <f>COUNTIF(Data!CP:CP,1)</f>
        <v>0</v>
      </c>
      <c r="D48" s="20">
        <f>IF(COUNTIF(Data!CP:CP,"&gt;0")=0,"",COUNTIF(Data!CP:CP,1)/COUNTIF(Data!CP:CP,"&gt;0"))</f>
      </c>
    </row>
    <row r="49" spans="1:4" ht="14.25">
      <c r="A49" s="74"/>
      <c r="B49" s="20" t="s">
        <v>141</v>
      </c>
      <c r="C49" s="20">
        <f>COUNTIF(Data!CP:CP,2)</f>
        <v>0</v>
      </c>
      <c r="D49" s="20">
        <f>IF(COUNTIF(Data!CP:CP,"&gt;0")=0,"",COUNTIF(Data!CP:CP,2)/COUNTIF(Data!CP:CP,"&gt;0"))</f>
      </c>
    </row>
    <row r="50" spans="1:4" ht="14.25">
      <c r="A50" s="74"/>
      <c r="B50" s="20" t="s">
        <v>142</v>
      </c>
      <c r="C50" s="20">
        <f>COUNTIF(Data!CP:CP,3)</f>
        <v>0</v>
      </c>
      <c r="D50" s="20">
        <f>IF(COUNTIF(Data!CP:CP,"&gt;0")=0,"",COUNTIF(Data!CP:CP,3)/COUNTIF(Data!CP:CP,"&gt;0"))</f>
      </c>
    </row>
    <row r="51" spans="1:4" ht="14.25">
      <c r="A51" s="74"/>
      <c r="B51" s="20" t="s">
        <v>143</v>
      </c>
      <c r="C51" s="20">
        <f>COUNTIF(Data!CP:CP,4)</f>
        <v>0</v>
      </c>
      <c r="D51" s="20">
        <f>IF(COUNTIF(Data!CP:CP,"&gt;0")=0,"",COUNTIF(Data!CP:CP,4)/COUNTIF(Data!CP:CP,"&gt;0"))</f>
      </c>
    </row>
    <row r="52" spans="1:4" ht="14.25">
      <c r="A52" s="75"/>
      <c r="B52" s="20" t="s">
        <v>237</v>
      </c>
      <c r="C52" s="20">
        <f>COUNTIF(Data!CP:CP,5)</f>
        <v>0</v>
      </c>
      <c r="D52" s="20">
        <f>IF(COUNTIF(Data!CP:CP,"&gt;0")=0,"",COUNTIF(Data!CP:CP,5)/COUNTIF(Data!CP:CP,"&gt;0"))</f>
      </c>
    </row>
    <row r="53" spans="1:4" ht="14.25">
      <c r="A53" s="75"/>
      <c r="B53" s="22" t="s">
        <v>134</v>
      </c>
      <c r="C53" s="20">
        <f>COUNTIF(Data!CP:CP,".")</f>
        <v>0</v>
      </c>
      <c r="D53" s="22"/>
    </row>
    <row r="54" spans="1:4" ht="12.75" customHeight="1">
      <c r="A54" s="75"/>
      <c r="B54" s="20"/>
      <c r="C54" s="20"/>
      <c r="D54" s="20"/>
    </row>
    <row r="55" spans="1:4" ht="14.25" customHeight="1">
      <c r="A55" s="77" t="s">
        <v>425</v>
      </c>
      <c r="B55" s="16" t="s">
        <v>140</v>
      </c>
      <c r="C55" s="19">
        <f>COUNTIF(Data!CQ:CQ,1)</f>
        <v>0</v>
      </c>
      <c r="D55" s="17">
        <f>IF(COUNTIF(Data!CQ:CQ,"&gt;0")=0,"",COUNTIF(Data!CQ:CQ,1)/COUNTIF(Data!CQ:CQ,"&gt;0"))</f>
      </c>
    </row>
    <row r="56" spans="1:4" ht="14.25">
      <c r="A56" s="77"/>
      <c r="B56" s="16" t="s">
        <v>141</v>
      </c>
      <c r="C56" s="19">
        <f>COUNTIF(Data!CQ:CQ,2)</f>
        <v>0</v>
      </c>
      <c r="D56" s="17">
        <f>IF(COUNTIF(Data!CQ:CQ,"&gt;0")=0,"",COUNTIF(Data!CQ:CQ,2)/COUNTIF(Data!CQ:CQ,"&gt;0"))</f>
      </c>
    </row>
    <row r="57" spans="1:4" ht="14.25">
      <c r="A57" s="77"/>
      <c r="B57" s="16" t="s">
        <v>142</v>
      </c>
      <c r="C57" s="19">
        <f>COUNTIF(Data!CQ:CQ,3)</f>
        <v>0</v>
      </c>
      <c r="D57" s="17">
        <f>IF(COUNTIF(Data!CQ:CQ,"&gt;0")=0,"",COUNTIF(Data!CQ:CQ,3)/COUNTIF(Data!CQ:CQ,"&gt;0"))</f>
      </c>
    </row>
    <row r="58" spans="1:4" ht="14.25">
      <c r="A58" s="77"/>
      <c r="B58" s="18" t="s">
        <v>143</v>
      </c>
      <c r="C58" s="19">
        <f>COUNTIF(Data!CQ:CQ,4)</f>
        <v>0</v>
      </c>
      <c r="D58" s="17">
        <f>IF(COUNTIF(Data!CQ:CQ,"&gt;0")=0,"",COUNTIF(Data!CQ:CQ,4)/COUNTIF(Data!CQ:CQ,"&gt;0"))</f>
      </c>
    </row>
    <row r="59" spans="1:4" ht="14.25">
      <c r="A59" s="77"/>
      <c r="B59" s="16" t="s">
        <v>237</v>
      </c>
      <c r="C59" s="19">
        <f>COUNTIF(Data!CQ:CQ,5)</f>
        <v>0</v>
      </c>
      <c r="D59" s="17">
        <f>IF(COUNTIF(Data!CQ:CQ,"&gt;0")=0,"",COUNTIF(Data!CQ:CQ,5)/COUNTIF(Data!CQ:CQ,"&gt;0"))</f>
      </c>
    </row>
    <row r="60" spans="1:4" ht="14.25" customHeight="1">
      <c r="A60" s="77"/>
      <c r="B60" s="18" t="s">
        <v>134</v>
      </c>
      <c r="C60" s="19">
        <f>COUNTIF(Data!CQ:CQ,".")</f>
        <v>0</v>
      </c>
      <c r="D60" s="17"/>
    </row>
    <row r="61" spans="1:4" ht="15" customHeight="1">
      <c r="A61" s="77"/>
      <c r="B61" s="16"/>
      <c r="C61" s="19"/>
      <c r="D61" s="17"/>
    </row>
    <row r="62" spans="1:4" ht="14.25" customHeight="1">
      <c r="A62" s="69" t="s">
        <v>426</v>
      </c>
      <c r="B62" s="20" t="s">
        <v>135</v>
      </c>
      <c r="C62" s="31">
        <f>COUNTIF(Data!CR:CR,1)</f>
        <v>0</v>
      </c>
      <c r="D62" s="26">
        <f>IF(COUNTIF(Data!CR:CR,"&gt;0")=0,"",COUNTIF(Data!CR:CR,1)/COUNTIF(Data!CR:CR,"&gt;0"))</f>
      </c>
    </row>
    <row r="63" spans="1:4" ht="14.25">
      <c r="A63" s="70"/>
      <c r="B63" s="20" t="s">
        <v>136</v>
      </c>
      <c r="C63" s="31">
        <f>COUNTIF(Data!CR:CR,2)</f>
        <v>0</v>
      </c>
      <c r="D63" s="26">
        <f>IF(COUNTIF(Data!CR:CR,"&gt;0")=0,"",COUNTIF(Data!CR:CR,2)/COUNTIF(Data!CR:CR,"&gt;0"))</f>
      </c>
    </row>
    <row r="64" spans="1:4" ht="14.25">
      <c r="A64" s="70"/>
      <c r="B64" s="20" t="s">
        <v>138</v>
      </c>
      <c r="C64" s="31">
        <f>COUNTIF(Data!CR:CR,3)</f>
        <v>0</v>
      </c>
      <c r="D64" s="26">
        <f>IF(COUNTIF(Data!CR:CR,"&gt;0")=0,"",COUNTIF(Data!CR:CR,3)/COUNTIF(Data!CR:CR,"&gt;0"))</f>
      </c>
    </row>
    <row r="65" spans="1:4" ht="14.25">
      <c r="A65" s="70"/>
      <c r="B65" s="22" t="s">
        <v>134</v>
      </c>
      <c r="C65" s="31">
        <f>COUNTIF(Data!CR:CR,".")</f>
        <v>0</v>
      </c>
      <c r="D65" s="26"/>
    </row>
    <row r="66" spans="1:4" ht="14.25">
      <c r="A66" s="70"/>
      <c r="B66" s="20"/>
      <c r="C66" s="31"/>
      <c r="D66" s="26"/>
    </row>
    <row r="67" spans="1:4" ht="14.25" customHeight="1">
      <c r="A67" s="77" t="s">
        <v>427</v>
      </c>
      <c r="B67" s="16" t="s">
        <v>36</v>
      </c>
      <c r="C67" s="19">
        <f>COUNTIF(Data!CS:CS,1)</f>
        <v>0</v>
      </c>
      <c r="D67" s="17">
        <f>IF(COUNTIF(Data!CS:CS,"&gt;0")=0,"",COUNTIF(Data!CS:CS,1)/COUNTIF(Data!CS:CS,"&gt;0"))</f>
      </c>
    </row>
    <row r="68" spans="1:4" ht="14.25" customHeight="1">
      <c r="A68" s="77"/>
      <c r="B68" s="16" t="s">
        <v>28</v>
      </c>
      <c r="C68" s="19">
        <f>COUNTIF(Data!CS:CS,2)</f>
        <v>0</v>
      </c>
      <c r="D68" s="17">
        <f>IF(COUNTIF(Data!CS:CS,"&gt;0")=0,"",COUNTIF(Data!CS:CS,2)/COUNTIF(Data!CS:CS,"&gt;0"))</f>
      </c>
    </row>
    <row r="69" spans="1:4" ht="14.25">
      <c r="A69" s="77"/>
      <c r="B69" s="16" t="s">
        <v>29</v>
      </c>
      <c r="C69" s="19">
        <f>COUNTIF(Data!CS:CS,3)</f>
        <v>0</v>
      </c>
      <c r="D69" s="17">
        <f>IF(COUNTIF(Data!CS:CS,"&gt;0")=0,"",COUNTIF(Data!CS:CS,3)/COUNTIF(Data!CS:CS,"&gt;0"))</f>
      </c>
    </row>
    <row r="70" spans="1:4" ht="14.25">
      <c r="A70" s="77"/>
      <c r="B70" s="18" t="s">
        <v>30</v>
      </c>
      <c r="C70" s="19">
        <f>COUNTIF(Data!CS:CS,4)</f>
        <v>0</v>
      </c>
      <c r="D70" s="17">
        <f>IF(COUNTIF(Data!CS:CS,"&gt;0")=0,"",COUNTIF(Data!CS:CS,4)/COUNTIF(Data!CS:CS,"&gt;0"))</f>
      </c>
    </row>
    <row r="71" spans="1:4" ht="14.25">
      <c r="A71" s="77"/>
      <c r="B71" s="16" t="s">
        <v>31</v>
      </c>
      <c r="C71" s="19">
        <f>COUNTIF(Data!CS:CS,5)</f>
        <v>0</v>
      </c>
      <c r="D71" s="17">
        <f>IF(COUNTIF(Data!CS:CS,"&gt;0")=0,"",COUNTIF(Data!CS:CS,5)/COUNTIF(Data!CS:CS,"&gt;0"))</f>
      </c>
    </row>
    <row r="72" spans="1:4" ht="14.25" customHeight="1">
      <c r="A72" s="77"/>
      <c r="B72" s="18" t="s">
        <v>134</v>
      </c>
      <c r="C72" s="19">
        <f>COUNTIF(Data!CS:CS,".")</f>
        <v>0</v>
      </c>
      <c r="D72" s="17"/>
    </row>
    <row r="73" spans="1:4" ht="14.25">
      <c r="A73" s="77"/>
      <c r="B73" s="16"/>
      <c r="C73" s="19"/>
      <c r="D73" s="17"/>
    </row>
    <row r="74" spans="1:4" ht="14.25">
      <c r="A74" s="35"/>
      <c r="B74" s="35"/>
      <c r="C74" s="35"/>
      <c r="D74" s="36"/>
    </row>
    <row r="75" spans="1:4" ht="14.25">
      <c r="A75" s="35"/>
      <c r="B75" s="35"/>
      <c r="C75" s="35"/>
      <c r="D75" s="36"/>
    </row>
    <row r="76" spans="1:4" ht="14.25">
      <c r="A76" s="35"/>
      <c r="B76" s="35"/>
      <c r="C76" s="35"/>
      <c r="D76" s="36"/>
    </row>
    <row r="77" spans="1:4" ht="14.25">
      <c r="A77" s="35"/>
      <c r="B77" s="35"/>
      <c r="C77" s="35"/>
      <c r="D77" s="36"/>
    </row>
    <row r="78" spans="1:4" ht="14.25">
      <c r="A78" s="35"/>
      <c r="B78" s="35"/>
      <c r="C78" s="35"/>
      <c r="D78" s="36"/>
    </row>
    <row r="79" spans="1:4" ht="14.25">
      <c r="A79" s="35"/>
      <c r="B79" s="35"/>
      <c r="C79" s="35"/>
      <c r="D79" s="36"/>
    </row>
    <row r="80" spans="1:4" ht="14.25">
      <c r="A80" s="35"/>
      <c r="B80" s="35"/>
      <c r="C80" s="35"/>
      <c r="D80" s="36"/>
    </row>
    <row r="81" spans="1:4" ht="14.25">
      <c r="A81" s="35"/>
      <c r="B81" s="35"/>
      <c r="C81" s="35"/>
      <c r="D81" s="36"/>
    </row>
    <row r="82" spans="1:4" ht="14.25">
      <c r="A82" s="35"/>
      <c r="B82" s="35"/>
      <c r="C82" s="35"/>
      <c r="D82" s="36"/>
    </row>
    <row r="83" spans="1:4" ht="14.25">
      <c r="A83" s="35"/>
      <c r="B83" s="35"/>
      <c r="C83" s="35"/>
      <c r="D83" s="36"/>
    </row>
    <row r="84" spans="1:4" ht="14.25">
      <c r="A84" s="35"/>
      <c r="B84" s="35"/>
      <c r="C84" s="35"/>
      <c r="D84" s="36"/>
    </row>
    <row r="85" spans="1:4" ht="14.25">
      <c r="A85" s="35"/>
      <c r="B85" s="35"/>
      <c r="C85" s="35"/>
      <c r="D85" s="36"/>
    </row>
    <row r="86" spans="1:4" ht="14.25">
      <c r="A86" s="35"/>
      <c r="B86" s="35"/>
      <c r="C86" s="35"/>
      <c r="D86" s="36"/>
    </row>
    <row r="87" spans="1:4" ht="14.25">
      <c r="A87" s="35"/>
      <c r="B87" s="35"/>
      <c r="C87" s="35"/>
      <c r="D87" s="36"/>
    </row>
    <row r="88" spans="1:4" ht="14.25">
      <c r="A88" s="35"/>
      <c r="B88" s="35"/>
      <c r="C88" s="35"/>
      <c r="D88" s="36"/>
    </row>
    <row r="89" spans="1:4" ht="14.25">
      <c r="A89" s="35"/>
      <c r="B89" s="35"/>
      <c r="C89" s="35"/>
      <c r="D89" s="36"/>
    </row>
    <row r="90" spans="1:4" ht="14.25">
      <c r="A90" s="35"/>
      <c r="B90" s="35"/>
      <c r="C90" s="35"/>
      <c r="D90" s="36"/>
    </row>
    <row r="91" spans="1:4" ht="14.25">
      <c r="A91" s="35"/>
      <c r="B91" s="35"/>
      <c r="C91" s="35"/>
      <c r="D91" s="36"/>
    </row>
    <row r="92" spans="1:4" ht="14.25">
      <c r="A92" s="35"/>
      <c r="B92" s="35"/>
      <c r="C92" s="35"/>
      <c r="D92" s="36"/>
    </row>
    <row r="93" spans="1:4" ht="14.25">
      <c r="A93" s="35"/>
      <c r="B93" s="35"/>
      <c r="C93" s="35"/>
      <c r="D93" s="36"/>
    </row>
    <row r="94" spans="1:4" ht="14.25">
      <c r="A94" s="35"/>
      <c r="B94" s="35"/>
      <c r="C94" s="35"/>
      <c r="D94" s="36"/>
    </row>
    <row r="95" spans="1:4" ht="14.25">
      <c r="A95" s="35"/>
      <c r="B95" s="35"/>
      <c r="C95" s="35"/>
      <c r="D95" s="36"/>
    </row>
    <row r="96" spans="1:4" ht="14.25">
      <c r="A96" s="35"/>
      <c r="B96" s="35"/>
      <c r="C96" s="35"/>
      <c r="D96" s="36"/>
    </row>
    <row r="97" spans="1:4" ht="14.25">
      <c r="A97" s="35"/>
      <c r="B97" s="35"/>
      <c r="C97" s="35"/>
      <c r="D97" s="36"/>
    </row>
    <row r="98" spans="1:4" ht="14.25">
      <c r="A98" s="35"/>
      <c r="B98" s="35"/>
      <c r="C98" s="35"/>
      <c r="D98" s="36"/>
    </row>
    <row r="99" spans="1:4" ht="14.25">
      <c r="A99" s="35"/>
      <c r="B99" s="35"/>
      <c r="C99" s="35"/>
      <c r="D99" s="36"/>
    </row>
    <row r="100" spans="1:4" ht="14.25">
      <c r="A100" s="35"/>
      <c r="B100" s="35"/>
      <c r="C100" s="35"/>
      <c r="D100" s="36"/>
    </row>
    <row r="101" spans="1:4" ht="14.25">
      <c r="A101" s="35"/>
      <c r="B101" s="35"/>
      <c r="C101" s="35"/>
      <c r="D101" s="36"/>
    </row>
    <row r="102" spans="1:4" ht="14.25">
      <c r="A102" s="35"/>
      <c r="B102" s="35"/>
      <c r="C102" s="35"/>
      <c r="D102" s="36"/>
    </row>
    <row r="103" spans="1:4" ht="14.25">
      <c r="A103" s="35"/>
      <c r="B103" s="35"/>
      <c r="C103" s="35"/>
      <c r="D103" s="36"/>
    </row>
    <row r="104" spans="1:4" ht="14.25">
      <c r="A104" s="35"/>
      <c r="B104" s="35"/>
      <c r="C104" s="35"/>
      <c r="D104" s="36"/>
    </row>
    <row r="105" spans="1:4" ht="14.25">
      <c r="A105" s="35"/>
      <c r="B105" s="35"/>
      <c r="C105" s="35"/>
      <c r="D105" s="36"/>
    </row>
    <row r="106" spans="1:4" ht="14.25">
      <c r="A106" s="35"/>
      <c r="B106" s="35"/>
      <c r="C106" s="35"/>
      <c r="D106" s="36"/>
    </row>
    <row r="107" spans="1:4" ht="14.25">
      <c r="A107" s="35"/>
      <c r="B107" s="35"/>
      <c r="C107" s="35"/>
      <c r="D107" s="36"/>
    </row>
    <row r="108" ht="12.75">
      <c r="D108" s="8"/>
    </row>
    <row r="109" ht="12.75">
      <c r="D109" s="8"/>
    </row>
    <row r="110" ht="12.75">
      <c r="D110" s="8"/>
    </row>
    <row r="111" ht="12.75">
      <c r="D111" s="8"/>
    </row>
    <row r="112" ht="12.75">
      <c r="D112" s="8"/>
    </row>
    <row r="113" ht="12.75">
      <c r="D113" s="8"/>
    </row>
    <row r="114" ht="12.75">
      <c r="D114" s="8"/>
    </row>
    <row r="115" ht="12.75">
      <c r="D115" s="8"/>
    </row>
    <row r="116" ht="12.75">
      <c r="D116" s="8"/>
    </row>
    <row r="117" ht="12.75">
      <c r="D117" s="8"/>
    </row>
    <row r="118" ht="12.75">
      <c r="D118" s="8"/>
    </row>
    <row r="119" ht="12.75">
      <c r="D119" s="8"/>
    </row>
    <row r="120" ht="12.75">
      <c r="D120" s="8"/>
    </row>
  </sheetData>
  <sheetProtection/>
  <mergeCells count="12">
    <mergeCell ref="A62:A66"/>
    <mergeCell ref="A32:A37"/>
    <mergeCell ref="A67:A73"/>
    <mergeCell ref="A55:A61"/>
    <mergeCell ref="A7:A12"/>
    <mergeCell ref="A2:A6"/>
    <mergeCell ref="A44:A47"/>
    <mergeCell ref="A27:A31"/>
    <mergeCell ref="A13:A19"/>
    <mergeCell ref="A20:A26"/>
    <mergeCell ref="A38:A43"/>
    <mergeCell ref="A48:A54"/>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FI63"/>
  <sheetViews>
    <sheetView zoomScalePageLayoutView="0" workbookViewId="0" topLeftCell="A1">
      <selection activeCell="A1" sqref="A1"/>
    </sheetView>
  </sheetViews>
  <sheetFormatPr defaultColWidth="9.140625" defaultRowHeight="12.75"/>
  <cols>
    <col min="1" max="2" width="42.140625" style="0" customWidth="1"/>
    <col min="3" max="3" width="9.140625" style="28" customWidth="1"/>
    <col min="4" max="4" width="17.28125" style="0" customWidth="1"/>
  </cols>
  <sheetData>
    <row r="1" spans="1:4" ht="18">
      <c r="A1" s="2" t="s">
        <v>128</v>
      </c>
      <c r="B1" s="3" t="s">
        <v>129</v>
      </c>
      <c r="C1" s="5" t="s">
        <v>130</v>
      </c>
      <c r="D1" s="4" t="s">
        <v>131</v>
      </c>
    </row>
    <row r="2" spans="1:4" ht="14.25">
      <c r="A2" s="69" t="s">
        <v>418</v>
      </c>
      <c r="B2" s="20" t="s">
        <v>135</v>
      </c>
      <c r="C2" s="31">
        <f>COUNTIF(Data!CT:CT,1)</f>
        <v>0</v>
      </c>
      <c r="D2" s="26">
        <f>IF(COUNTIF(Data!CT:CT,"&gt;0")=0,"",COUNTIF(Data!CT:CT,1)/COUNTIF(Data!CT:CT,"&gt;0"))</f>
      </c>
    </row>
    <row r="3" spans="1:4" ht="14.25">
      <c r="A3" s="70"/>
      <c r="B3" s="20" t="s">
        <v>136</v>
      </c>
      <c r="C3" s="31">
        <f>COUNTIF(Data!CT:CT,2)</f>
        <v>0</v>
      </c>
      <c r="D3" s="26">
        <f>IF(COUNTIF(Data!CT:CT,"&gt;0")=0,"",COUNTIF(Data!CT:CT,2)/COUNTIF(Data!CT:CT,"&gt;0"))</f>
      </c>
    </row>
    <row r="4" spans="1:4" ht="14.25">
      <c r="A4" s="70"/>
      <c r="B4" s="22" t="s">
        <v>134</v>
      </c>
      <c r="C4" s="31">
        <f>COUNTIF(Data!CT:CT,".")</f>
        <v>0</v>
      </c>
      <c r="D4" s="26"/>
    </row>
    <row r="5" spans="1:4" ht="14.25">
      <c r="A5" s="70"/>
      <c r="B5" s="20"/>
      <c r="C5" s="31"/>
      <c r="D5" s="20"/>
    </row>
    <row r="6" spans="1:4" ht="14.25">
      <c r="A6" s="67" t="s">
        <v>419</v>
      </c>
      <c r="B6" s="16" t="s">
        <v>145</v>
      </c>
      <c r="C6" s="19">
        <f>COUNTIF(Data!CU:CU,1)</f>
        <v>0</v>
      </c>
      <c r="D6" s="17">
        <f>IF(COUNTIF(Data!CU:CU,"&gt;0")=0,"",COUNTIF(Data!CU:CU,1)/COUNTIF(Data!CU:CU,"&gt;0"))</f>
      </c>
    </row>
    <row r="7" spans="1:4" ht="14.25">
      <c r="A7" s="68"/>
      <c r="B7" s="45" t="s">
        <v>277</v>
      </c>
      <c r="C7" s="19">
        <f>COUNTIF(Data!CU:CU,2)</f>
        <v>0</v>
      </c>
      <c r="D7" s="17">
        <f>IF(COUNTIF(Data!CU:CU,"&gt;0")=0,"",COUNTIF(Data!CU:CU,2)/COUNTIF(Data!CU:CU,"&gt;0"))</f>
      </c>
    </row>
    <row r="8" spans="1:4" ht="14.25">
      <c r="A8" s="68"/>
      <c r="B8" s="16" t="s">
        <v>330</v>
      </c>
      <c r="C8" s="19">
        <f>COUNTIF(Data!CU:CU,3)</f>
        <v>0</v>
      </c>
      <c r="D8" s="17">
        <f>IF(COUNTIF(Data!CU:CU,"&gt;0")=0,"",COUNTIF(Data!CU:CU,3)/COUNTIF(Data!CU:CU,"&gt;0"))</f>
      </c>
    </row>
    <row r="9" spans="1:4" ht="14.25">
      <c r="A9" s="68"/>
      <c r="B9" s="18" t="s">
        <v>134</v>
      </c>
      <c r="C9" s="19">
        <f>COUNTIF(Data!CU:CU,".")</f>
        <v>0</v>
      </c>
      <c r="D9" s="17"/>
    </row>
    <row r="10" spans="1:4" ht="14.25">
      <c r="A10" s="87"/>
      <c r="B10" s="16"/>
      <c r="C10" s="19"/>
      <c r="D10" s="17"/>
    </row>
    <row r="11" spans="1:4" ht="14.25" customHeight="1">
      <c r="A11" s="73" t="s">
        <v>458</v>
      </c>
      <c r="B11" s="20"/>
      <c r="C11" s="31">
        <f>COUNTIF(Data!CV:CV,"&gt;1900")</f>
        <v>0</v>
      </c>
      <c r="D11" s="26">
        <f>IF(COUNTIF(Data!CV:CV,"&gt;0")=0,"",COUNTIF(Data!CV:CV,"&gt;1")/COUNTIF(Data!CV:CV,"&gt;0"))</f>
      </c>
    </row>
    <row r="12" spans="1:4" ht="14.25">
      <c r="A12" s="73"/>
      <c r="B12" s="20"/>
      <c r="C12" s="31"/>
      <c r="D12" s="26"/>
    </row>
    <row r="13" spans="1:4" ht="14.25" customHeight="1">
      <c r="A13" s="77" t="s">
        <v>420</v>
      </c>
      <c r="B13" s="16" t="s">
        <v>284</v>
      </c>
      <c r="C13" s="16">
        <f>COUNTIF(Data!CW:CW,1)</f>
        <v>0</v>
      </c>
      <c r="D13" s="16">
        <f>IF(COUNTIF(Data!CW:CW,"&gt;0")=0,"",COUNTIF(Data!CW:CW,1)/COUNTIF(Data!CW:CW,"&gt;0"))</f>
      </c>
    </row>
    <row r="14" spans="1:4" ht="14.25">
      <c r="A14" s="77"/>
      <c r="B14" s="16" t="s">
        <v>285</v>
      </c>
      <c r="C14" s="16">
        <f>COUNTIF(Data!CW:CW,2)</f>
        <v>0</v>
      </c>
      <c r="D14" s="16">
        <f>IF(COUNTIF(Data!CW:CW,"&gt;0")=0,"",COUNTIF(Data!CW:CW,2)/COUNTIF(Data!CW:CW,"&gt;0"))</f>
      </c>
    </row>
    <row r="15" spans="1:4" ht="14.25">
      <c r="A15" s="77"/>
      <c r="B15" s="16" t="s">
        <v>286</v>
      </c>
      <c r="C15" s="16">
        <f>COUNTIF(Data!CW:CW,3)</f>
        <v>0</v>
      </c>
      <c r="D15" s="16">
        <f>IF(COUNTIF(Data!CW:CW,"&gt;0")=0,"",COUNTIF(Data!CW:CW,3)/COUNTIF(Data!CW:CW,"&gt;0"))</f>
      </c>
    </row>
    <row r="16" spans="1:4" ht="14.25" customHeight="1">
      <c r="A16" s="77"/>
      <c r="B16" s="16" t="s">
        <v>287</v>
      </c>
      <c r="C16" s="16">
        <f>COUNTIF(Data!CW:CW,4)</f>
        <v>0</v>
      </c>
      <c r="D16" s="16">
        <f>IF(COUNTIF(Data!CW:CW,"&gt;0")=0,"",COUNTIF(Data!CW:CW,4)/COUNTIF(Data!CW:CW,"&gt;0"))</f>
      </c>
    </row>
    <row r="17" spans="1:4" ht="14.25">
      <c r="A17" s="77"/>
      <c r="B17" s="16" t="s">
        <v>133</v>
      </c>
      <c r="C17" s="16">
        <f>COUNTIF(Data!CW:CW,5)</f>
        <v>0</v>
      </c>
      <c r="D17" s="16">
        <f>IF(COUNTIF(Data!CW:CW,"&gt;0")=0,"",COUNTIF(Data!CW:CW,5)/COUNTIF(Data!CW:CW,"&gt;0"))</f>
      </c>
    </row>
    <row r="18" spans="1:4" ht="14.25" customHeight="1">
      <c r="A18" s="77"/>
      <c r="B18" s="18" t="s">
        <v>134</v>
      </c>
      <c r="C18" s="16">
        <f>COUNTIF(Data!CW:CW,".")</f>
        <v>0</v>
      </c>
      <c r="D18" s="16"/>
    </row>
    <row r="19" spans="1:4" ht="14.25">
      <c r="A19" s="77"/>
      <c r="B19" s="16"/>
      <c r="C19" s="16"/>
      <c r="D19" s="16"/>
    </row>
    <row r="20" spans="1:4" ht="14.25" customHeight="1">
      <c r="A20" s="76" t="s">
        <v>456</v>
      </c>
      <c r="B20" s="20" t="s">
        <v>37</v>
      </c>
      <c r="C20" s="20">
        <f>COUNTIF(Data!CX:CX,1)</f>
        <v>0</v>
      </c>
      <c r="D20" s="20">
        <f>IF(COUNTIF(Data!CX:CX,"&gt;0")=0,"",COUNTIF(Data!CX:CX,1)/COUNTIF(Data!CX:CX,"&gt;0"))</f>
      </c>
    </row>
    <row r="21" spans="1:4" ht="14.25">
      <c r="A21" s="76"/>
      <c r="B21" s="20" t="s">
        <v>38</v>
      </c>
      <c r="C21" s="20">
        <f>COUNTIF(Data!CX:CX,2)</f>
        <v>0</v>
      </c>
      <c r="D21" s="20">
        <f>IF(COUNTIF(Data!CX:CX,"&gt;0")=0,"",COUNTIF(Data!CX:CX,2)/COUNTIF(Data!CX:CX,"&gt;0"))</f>
      </c>
    </row>
    <row r="22" spans="1:4" ht="14.25" customHeight="1">
      <c r="A22" s="76"/>
      <c r="B22" s="20" t="s">
        <v>39</v>
      </c>
      <c r="C22" s="20">
        <f>COUNTIF(Data!CX:CX,3)</f>
        <v>0</v>
      </c>
      <c r="D22" s="20">
        <f>IF(COUNTIF(Data!CX:CX,"&gt;0")=0,"",COUNTIF(Data!CX:CX,3)/COUNTIF(Data!CX:CX,"&gt;0"))</f>
      </c>
    </row>
    <row r="23" spans="1:4" ht="14.25" customHeight="1">
      <c r="A23" s="76"/>
      <c r="B23" s="20" t="s">
        <v>40</v>
      </c>
      <c r="C23" s="20">
        <f>COUNTIF(Data!CX:CX,4)</f>
        <v>0</v>
      </c>
      <c r="D23" s="20">
        <f>IF(COUNTIF(Data!CX:CX,"&gt;0")=0,"",COUNTIF(Data!CX:CX,4)/COUNTIF(Data!CX:CX,"&gt;0"))</f>
      </c>
    </row>
    <row r="24" spans="1:4" ht="14.25" customHeight="1">
      <c r="A24" s="76"/>
      <c r="B24" s="20" t="s">
        <v>41</v>
      </c>
      <c r="C24" s="20">
        <f>COUNTIF(Data!CX:CX,5)</f>
        <v>0</v>
      </c>
      <c r="D24" s="20">
        <f>IF(COUNTIF(Data!CX:CX,"&gt;0")=0,"",COUNTIF(Data!CX:CX,5)/COUNTIF(Data!CX:CX,"&gt;0"))</f>
      </c>
    </row>
    <row r="25" spans="1:4" ht="14.25" customHeight="1">
      <c r="A25" s="76"/>
      <c r="B25" s="22" t="s">
        <v>134</v>
      </c>
      <c r="C25" s="20">
        <f>COUNTIF(Data!CX:CX,".")</f>
        <v>0</v>
      </c>
      <c r="D25" s="20"/>
    </row>
    <row r="26" spans="1:4" ht="14.25" customHeight="1">
      <c r="A26" s="76"/>
      <c r="B26" s="20"/>
      <c r="C26" s="20"/>
      <c r="D26" s="20"/>
    </row>
    <row r="27" spans="1:165" s="56" customFormat="1" ht="15" customHeight="1">
      <c r="A27" s="77" t="s">
        <v>495</v>
      </c>
      <c r="B27" s="63" t="s">
        <v>479</v>
      </c>
      <c r="C27" s="16">
        <f>COUNTIF(Data!CY:CY,1)</f>
        <v>0</v>
      </c>
      <c r="D27" s="53">
        <f>IF(COUNTIF(Data!CY:CY,"&gt;-1")=0,"",COUNTIF(Data!CY:CY,1)/COUNTIF(Data!CY:CY,"&gt;-1"))</f>
      </c>
      <c r="E27" s="48"/>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row>
    <row r="28" spans="1:165" s="56" customFormat="1" ht="15" customHeight="1">
      <c r="A28" s="77"/>
      <c r="B28" s="63" t="s">
        <v>480</v>
      </c>
      <c r="C28" s="16">
        <f>COUNTIF(Data!CZ:CZ,1)</f>
        <v>0</v>
      </c>
      <c r="D28" s="53">
        <f>IF(COUNTIF(Data!CZ:CZ,"&gt;-1")=0,"",COUNTIF(Data!CZ:CZ,1)/COUNTIF(Data!CZ:CZ,"&gt;-1"))</f>
      </c>
      <c r="E28" s="48"/>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row>
    <row r="29" spans="1:165" s="56" customFormat="1" ht="15" customHeight="1">
      <c r="A29" s="77"/>
      <c r="B29" s="63" t="s">
        <v>481</v>
      </c>
      <c r="C29" s="16">
        <f>COUNTIF(Data!DA:DA,1)</f>
        <v>0</v>
      </c>
      <c r="D29" s="53">
        <f>IF(COUNTIF(Data!DA:DA,"&gt;-1")=0,"",COUNTIF(Data!DA:DA,1)/COUNTIF(Data!DA:DA,"&gt;-1"))</f>
      </c>
      <c r="E29" s="48"/>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row>
    <row r="30" spans="1:165" s="54" customFormat="1" ht="14.25" customHeight="1">
      <c r="A30" s="77"/>
      <c r="B30" s="63" t="s">
        <v>482</v>
      </c>
      <c r="C30" s="16">
        <f>COUNTIF(Data!DB:DB,1)</f>
        <v>0</v>
      </c>
      <c r="D30" s="53">
        <f>IF(COUNTIF(Data!DB:DB,"&gt;-1")=0,"",COUNTIF(Data!DB:DB,1)/COUNTIF(Data!DB:DB,"&gt;-1"))</f>
      </c>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row>
    <row r="31" spans="1:165" s="54" customFormat="1" ht="14.25" customHeight="1">
      <c r="A31" s="77"/>
      <c r="B31" s="63" t="s">
        <v>483</v>
      </c>
      <c r="C31" s="16">
        <f>COUNTIF(Data!DC:DC,1)</f>
        <v>0</v>
      </c>
      <c r="D31" s="53">
        <f>IF(COUNTIF(Data!DC:DC,"&gt;-1")=0,"",COUNTIF(Data!DC:DC,1)/COUNTIF(Data!DC:DC,"&gt;-1"))</f>
      </c>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row>
    <row r="32" spans="1:165" s="54" customFormat="1" ht="14.25" customHeight="1">
      <c r="A32" s="77"/>
      <c r="B32" s="63" t="s">
        <v>484</v>
      </c>
      <c r="C32" s="16">
        <f>COUNTIF(Data!DD:DD,1)</f>
        <v>0</v>
      </c>
      <c r="D32" s="53">
        <f>IF(COUNTIF(Data!DD:DD,"&gt;-1")=0,"",COUNTIF(Data!DD:DD,1)/COUNTIF(Data!DD:DD,"&gt;-1"))</f>
      </c>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row>
    <row r="33" spans="1:165" s="54" customFormat="1" ht="14.25" customHeight="1">
      <c r="A33" s="77"/>
      <c r="B33" s="63" t="s">
        <v>485</v>
      </c>
      <c r="C33" s="16">
        <f>COUNTIF(Data!DE:DE,1)</f>
        <v>0</v>
      </c>
      <c r="D33" s="53">
        <f>IF(COUNTIF(Data!DE:DE,"&gt;-1")=0,"",COUNTIF(Data!DE:DE,1)/COUNTIF(Data!DE:DE,"&gt;-1"))</f>
      </c>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row>
    <row r="34" spans="1:165" s="54" customFormat="1" ht="14.25" customHeight="1">
      <c r="A34" s="77"/>
      <c r="B34" s="64" t="s">
        <v>134</v>
      </c>
      <c r="C34" s="16">
        <f>COUNTIF(Data!CY:CY,".")</f>
        <v>0</v>
      </c>
      <c r="D34" s="53"/>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row>
    <row r="35" spans="1:4" ht="14.25" customHeight="1">
      <c r="A35" s="77"/>
      <c r="B35" s="63"/>
      <c r="C35" s="52"/>
      <c r="D35" s="53"/>
    </row>
    <row r="36" spans="1:4" ht="14.25" customHeight="1">
      <c r="A36" s="76" t="s">
        <v>494</v>
      </c>
      <c r="B36" s="50" t="s">
        <v>486</v>
      </c>
      <c r="C36" s="20">
        <f>COUNTIF(Data!DF:DF,1)</f>
        <v>0</v>
      </c>
      <c r="D36" s="26">
        <f>IF(COUNTIF(Data!DF:DF,"&gt;-1")=0,"",COUNTIF(Data!DF:DF,1)/COUNTIF(Data!DF:DF,"&gt;-1"))</f>
      </c>
    </row>
    <row r="37" spans="1:4" ht="14.25" customHeight="1">
      <c r="A37" s="76"/>
      <c r="B37" s="50" t="s">
        <v>487</v>
      </c>
      <c r="C37" s="20">
        <f>COUNTIF(Data!DG:DG,1)</f>
        <v>0</v>
      </c>
      <c r="D37" s="26">
        <f>IF(COUNTIF(Data!DG:DG,"&gt;-1")=0,"",COUNTIF(Data!DG:DG,1)/COUNTIF(Data!DG:DG,"&gt;-1"))</f>
      </c>
    </row>
    <row r="38" spans="1:4" ht="14.25" customHeight="1">
      <c r="A38" s="76"/>
      <c r="B38" s="50" t="s">
        <v>488</v>
      </c>
      <c r="C38" s="20">
        <f>COUNTIF(Data!DH:DH,1)</f>
        <v>0</v>
      </c>
      <c r="D38" s="26">
        <f>IF(COUNTIF(Data!DH:DH,"&gt;-1")=0,"",COUNTIF(Data!DH:DH,1)/COUNTIF(Data!DH:DH,"&gt;-1"))</f>
      </c>
    </row>
    <row r="39" spans="1:4" ht="14.25" customHeight="1">
      <c r="A39" s="76"/>
      <c r="B39" s="50" t="s">
        <v>489</v>
      </c>
      <c r="C39" s="20">
        <f>COUNTIF(Data!DI:DI,1)</f>
        <v>0</v>
      </c>
      <c r="D39" s="26">
        <f>IF(COUNTIF(Data!DI:DI,"&gt;-1")=0,"",COUNTIF(Data!DI:DI,1)/COUNTIF(Data!DI:DI,"&gt;-1"))</f>
      </c>
    </row>
    <row r="40" spans="1:4" ht="15" customHeight="1">
      <c r="A40" s="76"/>
      <c r="B40" s="50" t="s">
        <v>490</v>
      </c>
      <c r="C40" s="20">
        <f>COUNTIF(Data!DJ:DJ,1)</f>
        <v>0</v>
      </c>
      <c r="D40" s="26">
        <f>IF(COUNTIF(Data!DJ:DJ,"&gt;-1")=0,"",COUNTIF(Data!DJ:DJ,1)/COUNTIF(Data!DJ:DJ,"&gt;-1"))</f>
      </c>
    </row>
    <row r="41" spans="1:4" ht="14.25" customHeight="1">
      <c r="A41" s="76"/>
      <c r="B41" s="50" t="s">
        <v>491</v>
      </c>
      <c r="C41" s="20">
        <f>COUNTIF(Data!DK:DK,1)</f>
        <v>0</v>
      </c>
      <c r="D41" s="26">
        <f>IF(COUNTIF(Data!DK:DK,"&gt;-1")=0,"",COUNTIF(Data!DK:DK,1)/COUNTIF(Data!DK:DK,"&gt;-1"))</f>
      </c>
    </row>
    <row r="42" spans="1:4" ht="14.25" customHeight="1">
      <c r="A42" s="76"/>
      <c r="B42" s="50" t="s">
        <v>492</v>
      </c>
      <c r="C42" s="20">
        <f>COUNTIF(Data!DL:DL,1)</f>
        <v>0</v>
      </c>
      <c r="D42" s="26">
        <f>IF(COUNTIF(Data!DL:DL,"&gt;-1")=0,"",COUNTIF(Data!DL:DL,1)/COUNTIF(Data!DL:DL,"&gt;-1"))</f>
      </c>
    </row>
    <row r="43" spans="1:4" ht="14.25" customHeight="1">
      <c r="A43" s="76"/>
      <c r="B43" s="50" t="s">
        <v>493</v>
      </c>
      <c r="C43" s="20">
        <f>COUNTIF(Data!DM:DM,1)</f>
        <v>0</v>
      </c>
      <c r="D43" s="26">
        <f>IF(COUNTIF(Data!DM:DM,"&gt;-1")=0,"",COUNTIF(Data!DM:DM,1)/COUNTIF(Data!DM:DM,"&gt;-1"))</f>
      </c>
    </row>
    <row r="44" spans="1:4" ht="14.25" customHeight="1">
      <c r="A44" s="76"/>
      <c r="B44" s="65" t="s">
        <v>134</v>
      </c>
      <c r="C44" s="20">
        <f>COUNTIF(Data!DE:DE,".")</f>
        <v>0</v>
      </c>
      <c r="D44" s="26"/>
    </row>
    <row r="45" spans="1:4" ht="14.25" customHeight="1">
      <c r="A45" s="76"/>
      <c r="B45" s="50"/>
      <c r="C45" s="50"/>
      <c r="D45" s="51"/>
    </row>
    <row r="46" spans="1:4" ht="14.25" customHeight="1">
      <c r="A46" s="77" t="s">
        <v>459</v>
      </c>
      <c r="B46" s="63" t="s">
        <v>42</v>
      </c>
      <c r="C46" s="16">
        <f>COUNTIF(Data!DN:DN,1)</f>
        <v>0</v>
      </c>
      <c r="D46" s="53">
        <f>IF(COUNTIF(Data!DN:DN,"&gt;0")=0,"",COUNTIF(Data!DN:DN,1)/COUNTIF(Data!DN:DN,"&lt;2"))</f>
      </c>
    </row>
    <row r="47" spans="1:4" ht="14.25" customHeight="1">
      <c r="A47" s="77"/>
      <c r="B47" s="63" t="s">
        <v>43</v>
      </c>
      <c r="C47" s="16">
        <f>COUNTIF(Data!DN:DN,2)</f>
        <v>0</v>
      </c>
      <c r="D47" s="53">
        <f>IF(COUNTIF(Data!DN:DN,"&gt;0")=0,"",COUNTIF(Data!DN:DN,2)/COUNTIF(Data!DN:DN,"&lt;2"))</f>
      </c>
    </row>
    <row r="48" spans="1:4" ht="14.25" customHeight="1">
      <c r="A48" s="77"/>
      <c r="B48" s="63" t="s">
        <v>288</v>
      </c>
      <c r="C48" s="16">
        <f>COUNTIF(Data!DN:DN,3)</f>
        <v>0</v>
      </c>
      <c r="D48" s="53">
        <f>IF(COUNTIF(Data!DN:DN,"&gt;0")=0,"",COUNTIF(Data!DN:DN,3)/COUNTIF(Data!DN:DN,"&lt;2"))</f>
      </c>
    </row>
    <row r="49" spans="1:4" ht="14.25" customHeight="1">
      <c r="A49" s="77"/>
      <c r="B49" s="63" t="s">
        <v>44</v>
      </c>
      <c r="C49" s="16">
        <f>COUNTIF(Data!DN:DN,4)</f>
        <v>0</v>
      </c>
      <c r="D49" s="53">
        <f>IF(COUNTIF(Data!DN:DN,"&gt;0")=0,"",COUNTIF(Data!DN:DN,4)/COUNTIF(Data!DN:DN,"&lt;2"))</f>
      </c>
    </row>
    <row r="50" spans="1:4" ht="14.25" customHeight="1">
      <c r="A50" s="77"/>
      <c r="B50" s="63" t="s">
        <v>45</v>
      </c>
      <c r="C50" s="16">
        <f>COUNTIF(Data!DN:DN,5)</f>
        <v>0</v>
      </c>
      <c r="D50" s="53">
        <f>IF(COUNTIF(Data!DN:DN,"&gt;0")=0,"",COUNTIF(Data!DN:DN,5)/COUNTIF(Data!DN:DN,"&lt;2"))</f>
      </c>
    </row>
    <row r="51" spans="1:4" ht="14.25" customHeight="1">
      <c r="A51" s="77"/>
      <c r="B51" s="63" t="s">
        <v>46</v>
      </c>
      <c r="C51" s="16">
        <f>COUNTIF(Data!DN:DN,6)</f>
        <v>0</v>
      </c>
      <c r="D51" s="53">
        <f>IF(COUNTIF(Data!DN:DN,"&gt;0")=0,"",COUNTIF(Data!DN:DN,6)/COUNTIF(Data!DN:DN,"&lt;2"))</f>
      </c>
    </row>
    <row r="52" spans="1:4" ht="14.25" customHeight="1">
      <c r="A52" s="77"/>
      <c r="B52" s="63" t="s">
        <v>289</v>
      </c>
      <c r="C52" s="16">
        <f>COUNTIF(Data!DN:DN,7)</f>
        <v>0</v>
      </c>
      <c r="D52" s="53">
        <f>IF(COUNTIF(Data!DN:DN,"&gt;0")=0,"",COUNTIF(Data!DN:DN,7)/COUNTIF(Data!DN:DN,"&lt;2"))</f>
      </c>
    </row>
    <row r="53" spans="1:4" ht="14.25" customHeight="1">
      <c r="A53" s="77"/>
      <c r="B53" s="63" t="s">
        <v>47</v>
      </c>
      <c r="C53" s="16">
        <f>COUNTIF(Data!DN:DN,8)</f>
        <v>0</v>
      </c>
      <c r="D53" s="53">
        <f>IF(COUNTIF(Data!DN:DN,"&gt;0")=0,"",COUNTIF(Data!DN:DN,8)/COUNTIF(Data!DN:DN,"&lt;2"))</f>
      </c>
    </row>
    <row r="54" spans="1:4" ht="14.25" customHeight="1">
      <c r="A54" s="77"/>
      <c r="B54" s="63" t="s">
        <v>48</v>
      </c>
      <c r="C54" s="16">
        <f>COUNTIF(Data!DN:DN,9)</f>
        <v>0</v>
      </c>
      <c r="D54" s="53">
        <f>IF(COUNTIF(Data!DN:DN,"&gt;0")=0,"",COUNTIF(Data!DN:DN,9)/COUNTIF(Data!DN:DN,"&lt;2"))</f>
      </c>
    </row>
    <row r="55" spans="1:4" ht="14.25" customHeight="1">
      <c r="A55" s="77"/>
      <c r="B55" s="63" t="s">
        <v>49</v>
      </c>
      <c r="C55" s="16">
        <f>COUNTIF(Data!DN:DN,10)</f>
        <v>0</v>
      </c>
      <c r="D55" s="53">
        <f>IF(COUNTIF(Data!DN:DN,"&gt;0")=0,"",COUNTIF(Data!DN:DN,10)/COUNTIF(Data!DN:DN,"&lt;2"))</f>
      </c>
    </row>
    <row r="56" spans="1:4" ht="14.25" customHeight="1">
      <c r="A56" s="77"/>
      <c r="B56" s="63" t="s">
        <v>50</v>
      </c>
      <c r="C56" s="16">
        <f>COUNTIF(Data!DN:DN,11)</f>
        <v>0</v>
      </c>
      <c r="D56" s="53">
        <f>IF(COUNTIF(Data!DN:DN,"&gt;0")=0,"",COUNTIF(Data!DN:DN,11)/COUNTIF(Data!DN:DN,"&lt;2"))</f>
      </c>
    </row>
    <row r="57" spans="1:4" ht="14.25" customHeight="1">
      <c r="A57" s="77"/>
      <c r="B57" s="63" t="s">
        <v>51</v>
      </c>
      <c r="C57" s="16">
        <f>COUNTIF(Data!DN:DN,12)</f>
        <v>0</v>
      </c>
      <c r="D57" s="53">
        <f>IF(COUNTIF(Data!DN:DN,"&gt;0")=0,"",COUNTIF(Data!DN:DN,12)/COUNTIF(Data!DN:DN,"&lt;2"))</f>
      </c>
    </row>
    <row r="58" spans="1:4" ht="14.25" customHeight="1">
      <c r="A58" s="77"/>
      <c r="B58" s="63" t="s">
        <v>52</v>
      </c>
      <c r="C58" s="16">
        <f>COUNTIF(Data!DN:DN,13)</f>
        <v>0</v>
      </c>
      <c r="D58" s="53">
        <f>IF(COUNTIF(Data!DN:DN,"&gt;0")=0,"",COUNTIF(Data!DN:DN,13)/COUNTIF(Data!DN:DN,"&lt;2"))</f>
      </c>
    </row>
    <row r="59" spans="1:4" ht="14.25" customHeight="1">
      <c r="A59" s="77"/>
      <c r="B59" s="63" t="s">
        <v>290</v>
      </c>
      <c r="C59" s="16">
        <f>COUNTIF(Data!DN:DN,14)</f>
        <v>0</v>
      </c>
      <c r="D59" s="53">
        <f>IF(COUNTIF(Data!DN:DN,"&gt;0")=0,"",COUNTIF(Data!DN:DN,14)/COUNTIF(Data!DN:DN,"&lt;2"))</f>
      </c>
    </row>
    <row r="60" spans="1:4" ht="14.25" customHeight="1">
      <c r="A60" s="77"/>
      <c r="B60" s="63" t="s">
        <v>53</v>
      </c>
      <c r="C60" s="16">
        <f>COUNTIF(Data!DN:DN,15)</f>
        <v>0</v>
      </c>
      <c r="D60" s="53">
        <f>IF(COUNTIF(Data!DN:DN,"&gt;0")=0,"",COUNTIF(Data!DN:DN,15)/COUNTIF(Data!DN:DN,"&lt;2"))</f>
      </c>
    </row>
    <row r="61" spans="1:4" ht="14.25" customHeight="1">
      <c r="A61" s="77"/>
      <c r="B61" s="63" t="s">
        <v>331</v>
      </c>
      <c r="C61" s="16">
        <f>COUNTIF(Data!DN:DN,16)</f>
        <v>0</v>
      </c>
      <c r="D61" s="53">
        <f>IF(COUNTIF(Data!DN:DN,"&gt;0")=0,"",COUNTIF(Data!DN:DN,16)/COUNTIF(Data!DN:DN,"&lt;2"))</f>
      </c>
    </row>
    <row r="62" spans="1:4" ht="14.25" customHeight="1">
      <c r="A62" s="77"/>
      <c r="B62" s="64" t="s">
        <v>134</v>
      </c>
      <c r="C62" s="16">
        <f>COUNTIF(Data!DN:DN,".")</f>
        <v>0</v>
      </c>
      <c r="D62" s="53"/>
    </row>
    <row r="63" spans="1:4" ht="14.25" customHeight="1">
      <c r="A63" s="77"/>
      <c r="B63" s="63"/>
      <c r="C63" s="16"/>
      <c r="D63" s="53"/>
    </row>
  </sheetData>
  <sheetProtection/>
  <mergeCells count="8">
    <mergeCell ref="A27:A35"/>
    <mergeCell ref="A36:A45"/>
    <mergeCell ref="A46:A63"/>
    <mergeCell ref="A13:A19"/>
    <mergeCell ref="A20:A26"/>
    <mergeCell ref="A2:A5"/>
    <mergeCell ref="A6:A10"/>
    <mergeCell ref="A11:A12"/>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N763"/>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1.00390625" style="0" customWidth="1"/>
    <col min="2" max="2" width="11.57421875" style="0" customWidth="1"/>
    <col min="3" max="7" width="11.00390625" style="0" customWidth="1"/>
    <col min="8" max="8" width="29.28125" style="0" customWidth="1"/>
    <col min="10" max="10" width="10.8515625" style="0" customWidth="1"/>
    <col min="11" max="11" width="10.421875" style="0" customWidth="1"/>
    <col min="12" max="14" width="12.28125" style="0" customWidth="1"/>
    <col min="15" max="15" width="10.421875" style="0" customWidth="1"/>
    <col min="16" max="33" width="9.7109375" style="0" customWidth="1"/>
    <col min="38" max="102" width="9.7109375" style="0" customWidth="1"/>
    <col min="103" max="117" width="9.7109375" style="14" customWidth="1"/>
    <col min="118" max="118" width="9.7109375" style="0" customWidth="1"/>
  </cols>
  <sheetData>
    <row r="1" spans="1:118" s="28" customFormat="1" ht="25.5">
      <c r="A1" s="60" t="s">
        <v>449</v>
      </c>
      <c r="B1" s="61" t="s">
        <v>58</v>
      </c>
      <c r="C1" s="61" t="s">
        <v>59</v>
      </c>
      <c r="D1" s="60" t="s">
        <v>163</v>
      </c>
      <c r="E1" s="60" t="s">
        <v>70</v>
      </c>
      <c r="F1" s="60" t="s">
        <v>71</v>
      </c>
      <c r="G1" s="60" t="s">
        <v>468</v>
      </c>
      <c r="H1" s="60" t="s">
        <v>443</v>
      </c>
      <c r="I1" s="60" t="s">
        <v>164</v>
      </c>
      <c r="J1" s="60" t="s">
        <v>60</v>
      </c>
      <c r="K1" s="60" t="s">
        <v>445</v>
      </c>
      <c r="L1" s="61" t="s">
        <v>61</v>
      </c>
      <c r="M1" s="61" t="s">
        <v>62</v>
      </c>
      <c r="N1" s="61" t="s">
        <v>63</v>
      </c>
      <c r="O1" s="61" t="s">
        <v>64</v>
      </c>
      <c r="P1" s="46" t="s">
        <v>165</v>
      </c>
      <c r="Q1" s="46" t="s">
        <v>166</v>
      </c>
      <c r="R1" s="46" t="s">
        <v>167</v>
      </c>
      <c r="S1" s="46" t="s">
        <v>168</v>
      </c>
      <c r="T1" s="46" t="s">
        <v>169</v>
      </c>
      <c r="U1" s="46" t="s">
        <v>72</v>
      </c>
      <c r="V1" s="46" t="s">
        <v>171</v>
      </c>
      <c r="W1" s="46" t="s">
        <v>73</v>
      </c>
      <c r="X1" s="46" t="s">
        <v>74</v>
      </c>
      <c r="Y1" s="46" t="s">
        <v>75</v>
      </c>
      <c r="Z1" s="46" t="s">
        <v>76</v>
      </c>
      <c r="AA1" s="46" t="s">
        <v>77</v>
      </c>
      <c r="AB1" s="46" t="s">
        <v>78</v>
      </c>
      <c r="AC1" s="46" t="s">
        <v>79</v>
      </c>
      <c r="AD1" s="46" t="s">
        <v>80</v>
      </c>
      <c r="AE1" s="46" t="s">
        <v>81</v>
      </c>
      <c r="AF1" s="46" t="s">
        <v>82</v>
      </c>
      <c r="AG1" s="46" t="s">
        <v>172</v>
      </c>
      <c r="AH1" s="46" t="s">
        <v>504</v>
      </c>
      <c r="AI1" s="46" t="s">
        <v>505</v>
      </c>
      <c r="AJ1" s="46" t="s">
        <v>506</v>
      </c>
      <c r="AK1" s="46" t="s">
        <v>507</v>
      </c>
      <c r="AL1" s="46" t="s">
        <v>83</v>
      </c>
      <c r="AM1" s="46" t="s">
        <v>84</v>
      </c>
      <c r="AN1" s="46" t="s">
        <v>85</v>
      </c>
      <c r="AO1" s="46" t="s">
        <v>86</v>
      </c>
      <c r="AP1" s="46" t="s">
        <v>87</v>
      </c>
      <c r="AQ1" s="46" t="s">
        <v>173</v>
      </c>
      <c r="AR1" s="46" t="s">
        <v>174</v>
      </c>
      <c r="AS1" s="46" t="s">
        <v>88</v>
      </c>
      <c r="AT1" s="46" t="s">
        <v>120</v>
      </c>
      <c r="AU1" s="46" t="s">
        <v>89</v>
      </c>
      <c r="AV1" s="46" t="s">
        <v>90</v>
      </c>
      <c r="AW1" s="46" t="s">
        <v>175</v>
      </c>
      <c r="AX1" s="46" t="s">
        <v>176</v>
      </c>
      <c r="AY1" s="46" t="s">
        <v>177</v>
      </c>
      <c r="AZ1" s="46" t="s">
        <v>178</v>
      </c>
      <c r="BA1" s="46" t="s">
        <v>121</v>
      </c>
      <c r="BB1" s="46" t="s">
        <v>352</v>
      </c>
      <c r="BC1" s="46" t="s">
        <v>353</v>
      </c>
      <c r="BD1" s="46" t="s">
        <v>354</v>
      </c>
      <c r="BE1" s="46" t="s">
        <v>355</v>
      </c>
      <c r="BF1" s="46" t="s">
        <v>356</v>
      </c>
      <c r="BG1" s="46" t="s">
        <v>357</v>
      </c>
      <c r="BH1" s="46" t="s">
        <v>358</v>
      </c>
      <c r="BI1" s="46" t="s">
        <v>359</v>
      </c>
      <c r="BJ1" s="46" t="s">
        <v>91</v>
      </c>
      <c r="BK1" s="46" t="s">
        <v>360</v>
      </c>
      <c r="BL1" s="46" t="s">
        <v>469</v>
      </c>
      <c r="BM1" s="46" t="s">
        <v>179</v>
      </c>
      <c r="BN1" s="46" t="s">
        <v>180</v>
      </c>
      <c r="BO1" s="46" t="s">
        <v>122</v>
      </c>
      <c r="BP1" s="46" t="s">
        <v>92</v>
      </c>
      <c r="BQ1" s="46" t="s">
        <v>93</v>
      </c>
      <c r="BR1" s="46" t="s">
        <v>94</v>
      </c>
      <c r="BS1" s="46" t="s">
        <v>95</v>
      </c>
      <c r="BT1" s="46" t="s">
        <v>96</v>
      </c>
      <c r="BU1" s="46" t="s">
        <v>97</v>
      </c>
      <c r="BV1" s="46" t="s">
        <v>98</v>
      </c>
      <c r="BW1" s="46" t="s">
        <v>99</v>
      </c>
      <c r="BX1" s="46" t="s">
        <v>100</v>
      </c>
      <c r="BY1" s="46" t="s">
        <v>101</v>
      </c>
      <c r="BZ1" s="46" t="s">
        <v>181</v>
      </c>
      <c r="CA1" s="46" t="s">
        <v>125</v>
      </c>
      <c r="CB1" s="46" t="s">
        <v>182</v>
      </c>
      <c r="CC1" s="46" t="s">
        <v>183</v>
      </c>
      <c r="CD1" s="46" t="s">
        <v>102</v>
      </c>
      <c r="CE1" s="46" t="s">
        <v>103</v>
      </c>
      <c r="CF1" s="46" t="s">
        <v>126</v>
      </c>
      <c r="CG1" s="46" t="s">
        <v>104</v>
      </c>
      <c r="CH1" s="46" t="s">
        <v>105</v>
      </c>
      <c r="CI1" s="46" t="s">
        <v>106</v>
      </c>
      <c r="CJ1" s="46" t="s">
        <v>107</v>
      </c>
      <c r="CK1" s="46" t="s">
        <v>184</v>
      </c>
      <c r="CL1" s="46" t="s">
        <v>185</v>
      </c>
      <c r="CM1" s="46" t="s">
        <v>186</v>
      </c>
      <c r="CN1" s="46" t="s">
        <v>361</v>
      </c>
      <c r="CO1" s="46" t="s">
        <v>362</v>
      </c>
      <c r="CP1" s="46" t="s">
        <v>363</v>
      </c>
      <c r="CQ1" s="46" t="s">
        <v>364</v>
      </c>
      <c r="CR1" s="46" t="s">
        <v>365</v>
      </c>
      <c r="CS1" s="46" t="s">
        <v>366</v>
      </c>
      <c r="CT1" s="46" t="s">
        <v>108</v>
      </c>
      <c r="CU1" s="46" t="s">
        <v>127</v>
      </c>
      <c r="CV1" s="46" t="s">
        <v>109</v>
      </c>
      <c r="CW1" s="46" t="s">
        <v>367</v>
      </c>
      <c r="CX1" s="46" t="s">
        <v>368</v>
      </c>
      <c r="CY1" s="46" t="s">
        <v>369</v>
      </c>
      <c r="CZ1" s="46" t="s">
        <v>370</v>
      </c>
      <c r="DA1" s="46" t="s">
        <v>371</v>
      </c>
      <c r="DB1" s="46" t="s">
        <v>372</v>
      </c>
      <c r="DC1" s="46" t="s">
        <v>373</v>
      </c>
      <c r="DD1" s="46" t="s">
        <v>374</v>
      </c>
      <c r="DE1" s="46" t="s">
        <v>375</v>
      </c>
      <c r="DF1" s="46" t="s">
        <v>428</v>
      </c>
      <c r="DG1" s="46" t="s">
        <v>429</v>
      </c>
      <c r="DH1" s="46" t="s">
        <v>430</v>
      </c>
      <c r="DI1" s="46" t="s">
        <v>431</v>
      </c>
      <c r="DJ1" s="46" t="s">
        <v>432</v>
      </c>
      <c r="DK1" s="46" t="s">
        <v>433</v>
      </c>
      <c r="DL1" s="46" t="s">
        <v>434</v>
      </c>
      <c r="DM1" s="46" t="s">
        <v>376</v>
      </c>
      <c r="DN1" s="46" t="s">
        <v>377</v>
      </c>
    </row>
    <row r="2" spans="1:118" ht="83.25" customHeight="1">
      <c r="A2" s="1" t="s">
        <v>450</v>
      </c>
      <c r="B2" s="1" t="s">
        <v>291</v>
      </c>
      <c r="C2" s="1" t="s">
        <v>297</v>
      </c>
      <c r="D2" s="1" t="s">
        <v>162</v>
      </c>
      <c r="E2" s="1" t="s">
        <v>160</v>
      </c>
      <c r="F2" s="1" t="s">
        <v>466</v>
      </c>
      <c r="G2" s="1" t="s">
        <v>161</v>
      </c>
      <c r="H2" s="1" t="s">
        <v>444</v>
      </c>
      <c r="I2" s="1" t="s">
        <v>68</v>
      </c>
      <c r="J2" s="1" t="s">
        <v>69</v>
      </c>
      <c r="K2" s="1" t="s">
        <v>446</v>
      </c>
      <c r="L2" s="1" t="s">
        <v>65</v>
      </c>
      <c r="M2" s="1" t="s">
        <v>298</v>
      </c>
      <c r="N2" s="1" t="s">
        <v>66</v>
      </c>
      <c r="O2" s="1" t="s">
        <v>67</v>
      </c>
      <c r="P2" s="1" t="s">
        <v>110</v>
      </c>
      <c r="Q2" s="1" t="s">
        <v>118</v>
      </c>
      <c r="R2" s="1" t="s">
        <v>139</v>
      </c>
      <c r="S2" s="1" t="s">
        <v>478</v>
      </c>
      <c r="T2" s="1" t="s">
        <v>170</v>
      </c>
      <c r="U2" s="1" t="s">
        <v>119</v>
      </c>
      <c r="V2" s="1" t="s">
        <v>451</v>
      </c>
      <c r="W2" s="1" t="s">
        <v>299</v>
      </c>
      <c r="X2" s="1" t="s">
        <v>113</v>
      </c>
      <c r="Y2" s="1" t="s">
        <v>300</v>
      </c>
      <c r="Z2" s="1" t="s">
        <v>301</v>
      </c>
      <c r="AA2" s="1" t="s">
        <v>302</v>
      </c>
      <c r="AB2" s="1" t="s">
        <v>303</v>
      </c>
      <c r="AC2" s="1" t="s">
        <v>467</v>
      </c>
      <c r="AD2" s="1" t="s">
        <v>114</v>
      </c>
      <c r="AE2" s="1" t="s">
        <v>346</v>
      </c>
      <c r="AF2" s="1" t="s">
        <v>304</v>
      </c>
      <c r="AG2" s="1" t="s">
        <v>305</v>
      </c>
      <c r="AH2" s="1" t="s">
        <v>508</v>
      </c>
      <c r="AI2" s="1" t="s">
        <v>509</v>
      </c>
      <c r="AJ2" s="1" t="s">
        <v>510</v>
      </c>
      <c r="AK2" s="1" t="s">
        <v>511</v>
      </c>
      <c r="AL2" s="1" t="s">
        <v>306</v>
      </c>
      <c r="AM2" s="1" t="s">
        <v>187</v>
      </c>
      <c r="AN2" s="1" t="s">
        <v>307</v>
      </c>
      <c r="AO2" s="1" t="s">
        <v>188</v>
      </c>
      <c r="AP2" s="1" t="s">
        <v>308</v>
      </c>
      <c r="AQ2" s="1" t="s">
        <v>115</v>
      </c>
      <c r="AR2" s="1" t="s">
        <v>307</v>
      </c>
      <c r="AS2" s="1" t="s">
        <v>116</v>
      </c>
      <c r="AT2" s="1" t="s">
        <v>117</v>
      </c>
      <c r="AU2" s="1" t="s">
        <v>189</v>
      </c>
      <c r="AV2" s="1" t="s">
        <v>309</v>
      </c>
      <c r="AW2" s="1" t="s">
        <v>310</v>
      </c>
      <c r="AX2" s="1" t="s">
        <v>452</v>
      </c>
      <c r="AY2" s="1" t="s">
        <v>311</v>
      </c>
      <c r="AZ2" s="1" t="s">
        <v>190</v>
      </c>
      <c r="BA2" s="1" t="s">
        <v>191</v>
      </c>
      <c r="BB2" s="1" t="s">
        <v>435</v>
      </c>
      <c r="BC2" s="1" t="s">
        <v>436</v>
      </c>
      <c r="BD2" s="1" t="s">
        <v>437</v>
      </c>
      <c r="BE2" s="1" t="s">
        <v>438</v>
      </c>
      <c r="BF2" s="1" t="s">
        <v>439</v>
      </c>
      <c r="BG2" s="1" t="s">
        <v>440</v>
      </c>
      <c r="BH2" s="1" t="s">
        <v>441</v>
      </c>
      <c r="BI2" s="1" t="s">
        <v>442</v>
      </c>
      <c r="BJ2" s="1" t="s">
        <v>192</v>
      </c>
      <c r="BK2" s="1" t="s">
        <v>193</v>
      </c>
      <c r="BL2" s="1" t="s">
        <v>447</v>
      </c>
      <c r="BM2" s="1" t="s">
        <v>194</v>
      </c>
      <c r="BN2" s="1" t="s">
        <v>195</v>
      </c>
      <c r="BO2" s="1" t="s">
        <v>312</v>
      </c>
      <c r="BP2" s="1" t="s">
        <v>448</v>
      </c>
      <c r="BQ2" s="1" t="s">
        <v>196</v>
      </c>
      <c r="BR2" s="1" t="s">
        <v>313</v>
      </c>
      <c r="BS2" s="1" t="s">
        <v>197</v>
      </c>
      <c r="BT2" s="1" t="s">
        <v>198</v>
      </c>
      <c r="BU2" s="1" t="s">
        <v>199</v>
      </c>
      <c r="BV2" s="1" t="s">
        <v>314</v>
      </c>
      <c r="BW2" s="1" t="s">
        <v>315</v>
      </c>
      <c r="BX2" s="1" t="s">
        <v>316</v>
      </c>
      <c r="BY2" s="1" t="s">
        <v>200</v>
      </c>
      <c r="BZ2" s="1" t="s">
        <v>317</v>
      </c>
      <c r="CA2" s="1" t="s">
        <v>201</v>
      </c>
      <c r="CB2" s="1" t="s">
        <v>202</v>
      </c>
      <c r="CC2" s="1" t="s">
        <v>55</v>
      </c>
      <c r="CD2" s="1" t="s">
        <v>203</v>
      </c>
      <c r="CE2" s="1" t="s">
        <v>204</v>
      </c>
      <c r="CF2" s="1" t="s">
        <v>318</v>
      </c>
      <c r="CG2" s="1" t="s">
        <v>319</v>
      </c>
      <c r="CH2" s="1" t="s">
        <v>111</v>
      </c>
      <c r="CI2" s="1" t="s">
        <v>205</v>
      </c>
      <c r="CJ2" s="1" t="s">
        <v>206</v>
      </c>
      <c r="CK2" s="1" t="s">
        <v>207</v>
      </c>
      <c r="CL2" s="1" t="s">
        <v>208</v>
      </c>
      <c r="CM2" s="1" t="s">
        <v>454</v>
      </c>
      <c r="CN2" s="1" t="s">
        <v>453</v>
      </c>
      <c r="CO2" s="1" t="s">
        <v>209</v>
      </c>
      <c r="CP2" s="1" t="s">
        <v>210</v>
      </c>
      <c r="CQ2" s="1" t="s">
        <v>211</v>
      </c>
      <c r="CR2" s="1" t="s">
        <v>212</v>
      </c>
      <c r="CS2" s="1" t="s">
        <v>320</v>
      </c>
      <c r="CT2" s="1" t="s">
        <v>123</v>
      </c>
      <c r="CU2" s="1" t="s">
        <v>124</v>
      </c>
      <c r="CV2" s="1" t="s">
        <v>321</v>
      </c>
      <c r="CW2" s="1" t="s">
        <v>213</v>
      </c>
      <c r="CX2" s="1" t="s">
        <v>322</v>
      </c>
      <c r="CY2" s="1" t="s">
        <v>215</v>
      </c>
      <c r="CZ2" s="1" t="s">
        <v>457</v>
      </c>
      <c r="DA2" s="1" t="s">
        <v>216</v>
      </c>
      <c r="DB2" s="1" t="s">
        <v>217</v>
      </c>
      <c r="DC2" s="1" t="s">
        <v>218</v>
      </c>
      <c r="DD2" s="1" t="s">
        <v>219</v>
      </c>
      <c r="DE2" s="1" t="s">
        <v>220</v>
      </c>
      <c r="DF2" s="1" t="s">
        <v>221</v>
      </c>
      <c r="DG2" s="1" t="s">
        <v>222</v>
      </c>
      <c r="DH2" s="1" t="s">
        <v>323</v>
      </c>
      <c r="DI2" s="1" t="s">
        <v>223</v>
      </c>
      <c r="DJ2" s="1" t="s">
        <v>224</v>
      </c>
      <c r="DK2" s="1" t="s">
        <v>225</v>
      </c>
      <c r="DL2" s="1" t="s">
        <v>226</v>
      </c>
      <c r="DM2" s="1" t="s">
        <v>227</v>
      </c>
      <c r="DN2" s="1" t="s">
        <v>214</v>
      </c>
    </row>
    <row r="3" spans="25:118" ht="12.75">
      <c r="Y3" s="11"/>
      <c r="AY3" s="11"/>
      <c r="BA3" s="11"/>
      <c r="BK3" s="10"/>
      <c r="BL3" s="10"/>
      <c r="BM3" s="10"/>
      <c r="BN3" s="10"/>
      <c r="BO3" s="11"/>
      <c r="BP3" s="11"/>
      <c r="BQ3" s="11"/>
      <c r="BR3" s="11"/>
      <c r="BS3" s="11"/>
      <c r="BT3" s="11"/>
      <c r="BU3" s="11"/>
      <c r="BV3" s="11"/>
      <c r="BW3" s="11"/>
      <c r="BX3" s="11"/>
      <c r="BY3" s="11"/>
      <c r="BZ3" s="11"/>
      <c r="CA3" s="9"/>
      <c r="CB3" s="11"/>
      <c r="CC3" s="11"/>
      <c r="CD3" s="11"/>
      <c r="CE3" s="11"/>
      <c r="CF3" s="11"/>
      <c r="CG3" s="11"/>
      <c r="CH3" s="11"/>
      <c r="CI3" s="11"/>
      <c r="CJ3" s="11"/>
      <c r="CK3" s="11"/>
      <c r="CL3" s="11"/>
      <c r="CM3" s="9"/>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row>
    <row r="4" spans="22:118" ht="12.75">
      <c r="V4" s="10"/>
      <c r="W4" s="10"/>
      <c r="X4" s="10"/>
      <c r="Y4" s="11"/>
      <c r="Z4" s="10"/>
      <c r="AA4" s="10"/>
      <c r="AB4" s="10"/>
      <c r="AC4" s="10"/>
      <c r="AD4" s="10"/>
      <c r="AE4" s="10"/>
      <c r="AF4" s="10"/>
      <c r="AG4" s="10"/>
      <c r="AJ4" s="10"/>
      <c r="AK4" s="10"/>
      <c r="AL4" s="10"/>
      <c r="AM4" s="10"/>
      <c r="AN4" s="10"/>
      <c r="AO4" s="10"/>
      <c r="AP4" s="10"/>
      <c r="AQ4" s="10"/>
      <c r="AR4" s="10"/>
      <c r="AS4" s="10"/>
      <c r="AT4" s="10"/>
      <c r="AU4" s="10"/>
      <c r="AV4" s="10"/>
      <c r="AW4" s="10"/>
      <c r="AX4" s="10"/>
      <c r="AY4" s="11"/>
      <c r="AZ4" s="10"/>
      <c r="BA4" s="11"/>
      <c r="BK4" s="10"/>
      <c r="BL4" s="10"/>
      <c r="BM4" s="10"/>
      <c r="BN4" s="10"/>
      <c r="BO4" s="11"/>
      <c r="BP4" s="11"/>
      <c r="BQ4" s="9"/>
      <c r="BR4" s="9"/>
      <c r="BS4" s="9"/>
      <c r="BT4" s="9"/>
      <c r="BU4" s="9"/>
      <c r="BV4" s="11"/>
      <c r="BW4" s="11"/>
      <c r="BX4" s="11"/>
      <c r="BY4" s="11"/>
      <c r="BZ4" s="11"/>
      <c r="CA4" s="11"/>
      <c r="CB4" s="11"/>
      <c r="CC4" s="11"/>
      <c r="CD4" s="11"/>
      <c r="CE4" s="11"/>
      <c r="CF4" s="11"/>
      <c r="CG4" s="11"/>
      <c r="CH4" s="11"/>
      <c r="CI4" s="11"/>
      <c r="CJ4" s="11"/>
      <c r="CK4" s="11"/>
      <c r="CL4" s="11"/>
      <c r="CM4" s="9"/>
      <c r="CN4" s="11"/>
      <c r="CO4" s="11"/>
      <c r="CP4" s="11"/>
      <c r="CQ4" s="11"/>
      <c r="CR4" s="9"/>
      <c r="CS4" s="11"/>
      <c r="CT4" s="11"/>
      <c r="CU4" s="11"/>
      <c r="CV4" s="11"/>
      <c r="CW4" s="11"/>
      <c r="CX4" s="11"/>
      <c r="CY4" s="11"/>
      <c r="CZ4" s="11"/>
      <c r="DA4" s="11"/>
      <c r="DB4" s="11"/>
      <c r="DC4" s="11"/>
      <c r="DD4" s="11"/>
      <c r="DE4" s="11"/>
      <c r="DF4" s="11"/>
      <c r="DG4" s="11"/>
      <c r="DH4" s="11"/>
      <c r="DI4" s="11"/>
      <c r="DJ4" s="11"/>
      <c r="DK4" s="11"/>
      <c r="DL4" s="11"/>
      <c r="DM4" s="11"/>
      <c r="DN4" s="11"/>
    </row>
    <row r="5" spans="25:118" ht="12.75">
      <c r="Y5" s="11"/>
      <c r="AY5" s="11"/>
      <c r="BA5" s="11"/>
      <c r="BL5" s="10"/>
      <c r="BN5" s="10"/>
      <c r="BO5" s="11"/>
      <c r="BP5" s="11"/>
      <c r="BQ5" s="11"/>
      <c r="BR5" s="11"/>
      <c r="BS5" s="11"/>
      <c r="BT5" s="11"/>
      <c r="BU5" s="11"/>
      <c r="BV5" s="11"/>
      <c r="BW5" s="11"/>
      <c r="BX5" s="11"/>
      <c r="BY5" s="11"/>
      <c r="BZ5" s="11"/>
      <c r="CA5" s="9"/>
      <c r="CB5" s="11"/>
      <c r="CC5" s="11"/>
      <c r="CD5" s="11"/>
      <c r="CE5" s="11"/>
      <c r="CF5" s="11"/>
      <c r="CG5" s="11"/>
      <c r="CH5" s="11"/>
      <c r="CI5" s="11"/>
      <c r="CJ5" s="11"/>
      <c r="CK5" s="11"/>
      <c r="CL5" s="11"/>
      <c r="CM5" s="9"/>
      <c r="CN5" s="11"/>
      <c r="CO5" s="11"/>
      <c r="CP5" s="11"/>
      <c r="CQ5" s="11"/>
      <c r="CR5" s="11"/>
      <c r="CS5" s="11"/>
      <c r="CT5" s="11"/>
      <c r="CU5" s="11"/>
      <c r="CV5" s="11"/>
      <c r="CW5" s="11"/>
      <c r="CX5" s="11"/>
      <c r="CY5" s="11"/>
      <c r="CZ5" s="11"/>
      <c r="DA5" s="11"/>
      <c r="DB5" s="15"/>
      <c r="DC5" s="11"/>
      <c r="DD5" s="11"/>
      <c r="DE5" s="11"/>
      <c r="DF5" s="11"/>
      <c r="DG5" s="11"/>
      <c r="DH5" s="11"/>
      <c r="DI5" s="11"/>
      <c r="DJ5" s="11"/>
      <c r="DK5" s="11"/>
      <c r="DL5" s="11"/>
      <c r="DM5" s="11"/>
      <c r="DN5" s="11"/>
    </row>
    <row r="6" spans="19:118" ht="12.75">
      <c r="S6" s="28"/>
      <c r="Y6" s="11"/>
      <c r="AI6" s="88"/>
      <c r="AY6" s="11"/>
      <c r="BA6" s="11"/>
      <c r="BK6" s="10"/>
      <c r="BL6" s="10"/>
      <c r="BM6" s="10"/>
      <c r="BN6" s="10"/>
      <c r="BO6" s="11"/>
      <c r="BP6" s="11"/>
      <c r="BQ6" s="11"/>
      <c r="BR6" s="11"/>
      <c r="BS6" s="11"/>
      <c r="BT6" s="11"/>
      <c r="BU6" s="11"/>
      <c r="BV6" s="11"/>
      <c r="BW6" s="11"/>
      <c r="BX6" s="11"/>
      <c r="BY6" s="11"/>
      <c r="BZ6" s="11"/>
      <c r="CA6" s="9"/>
      <c r="CB6" s="11"/>
      <c r="CC6" s="11"/>
      <c r="CD6" s="11"/>
      <c r="CE6" s="11"/>
      <c r="CF6" s="11"/>
      <c r="CG6" s="11"/>
      <c r="CH6" s="11"/>
      <c r="CI6" s="11"/>
      <c r="CJ6" s="11"/>
      <c r="CK6" s="11"/>
      <c r="CL6" s="11"/>
      <c r="CM6" s="9"/>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row>
    <row r="7" spans="19:118" ht="12.75">
      <c r="S7" s="28"/>
      <c r="Y7" s="11"/>
      <c r="AI7" s="88"/>
      <c r="AU7" s="28"/>
      <c r="AY7" s="11"/>
      <c r="BA7" s="9"/>
      <c r="BL7" s="10"/>
      <c r="BM7" s="10"/>
      <c r="BN7" s="10"/>
      <c r="BO7" s="9"/>
      <c r="BP7" s="11"/>
      <c r="BQ7" s="11"/>
      <c r="BR7" s="11"/>
      <c r="BS7" s="11"/>
      <c r="BT7" s="11"/>
      <c r="BU7" s="11"/>
      <c r="BV7" s="11"/>
      <c r="BW7" s="11"/>
      <c r="BX7" s="11"/>
      <c r="BY7" s="11"/>
      <c r="BZ7" s="11"/>
      <c r="CA7" s="9"/>
      <c r="CB7" s="11"/>
      <c r="CC7" s="11"/>
      <c r="CD7" s="11"/>
      <c r="CE7" s="11"/>
      <c r="CF7" s="11"/>
      <c r="CG7" s="11"/>
      <c r="CH7" s="11"/>
      <c r="CI7" s="11"/>
      <c r="CJ7" s="11"/>
      <c r="CK7" s="11"/>
      <c r="CL7" s="11"/>
      <c r="CM7" s="9"/>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row>
    <row r="8" spans="18:118" ht="12.75">
      <c r="R8" s="28"/>
      <c r="V8" s="10"/>
      <c r="W8" s="10"/>
      <c r="X8" s="10"/>
      <c r="Y8" s="11"/>
      <c r="Z8" s="10"/>
      <c r="AA8" s="10"/>
      <c r="AB8" s="10"/>
      <c r="AC8" s="10"/>
      <c r="AD8" s="10"/>
      <c r="AE8" s="10"/>
      <c r="AF8" s="10"/>
      <c r="AG8" s="10"/>
      <c r="AI8" s="88"/>
      <c r="AJ8" s="88"/>
      <c r="AX8" s="28"/>
      <c r="AY8" s="11"/>
      <c r="BA8" s="11"/>
      <c r="BL8" s="10"/>
      <c r="BM8" s="10"/>
      <c r="BN8" s="10"/>
      <c r="BO8" s="11"/>
      <c r="BP8" s="11"/>
      <c r="BQ8" s="9"/>
      <c r="BR8" s="11"/>
      <c r="BS8" s="11"/>
      <c r="BT8" s="11"/>
      <c r="BU8" s="11"/>
      <c r="BV8" s="11"/>
      <c r="BW8" s="11"/>
      <c r="BX8" s="11"/>
      <c r="BY8" s="11"/>
      <c r="BZ8" s="11"/>
      <c r="CA8" s="11"/>
      <c r="CB8" s="11"/>
      <c r="CC8" s="11"/>
      <c r="CD8" s="11"/>
      <c r="CE8" s="11"/>
      <c r="CF8" s="11"/>
      <c r="CG8" s="11"/>
      <c r="CH8" s="11"/>
      <c r="CI8" s="11"/>
      <c r="CJ8" s="11"/>
      <c r="CK8" s="11"/>
      <c r="CL8" s="9"/>
      <c r="CM8" s="9"/>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row>
    <row r="9" spans="18:118" ht="12.75">
      <c r="R9" s="28"/>
      <c r="S9" s="28"/>
      <c r="V9" s="10"/>
      <c r="W9" s="10"/>
      <c r="X9" s="10"/>
      <c r="Y9" s="11"/>
      <c r="Z9" s="10"/>
      <c r="AA9" s="10"/>
      <c r="AB9" s="10"/>
      <c r="AC9" s="10"/>
      <c r="AD9" s="10"/>
      <c r="AE9" s="10"/>
      <c r="AF9" s="10"/>
      <c r="AG9" s="10"/>
      <c r="AI9" s="88"/>
      <c r="AJ9" s="88"/>
      <c r="AK9" s="88"/>
      <c r="AL9" s="10"/>
      <c r="AM9" s="10"/>
      <c r="AN9" s="10"/>
      <c r="AO9" s="10"/>
      <c r="AP9" s="10"/>
      <c r="AQ9" s="10"/>
      <c r="AR9" s="10"/>
      <c r="AS9" s="10"/>
      <c r="AT9" s="10"/>
      <c r="AU9" s="10"/>
      <c r="AV9" s="10"/>
      <c r="AW9" s="10"/>
      <c r="AX9" s="28"/>
      <c r="AY9" s="11"/>
      <c r="BA9" s="11"/>
      <c r="BJ9" s="10"/>
      <c r="BL9" s="10"/>
      <c r="BM9" s="10"/>
      <c r="BN9" s="10"/>
      <c r="BO9" s="11"/>
      <c r="BP9" s="11"/>
      <c r="BQ9" s="9"/>
      <c r="BR9" s="11"/>
      <c r="BS9" s="11"/>
      <c r="BT9" s="11"/>
      <c r="BU9" s="11"/>
      <c r="BV9" s="11"/>
      <c r="BW9" s="11"/>
      <c r="BX9" s="11"/>
      <c r="BY9" s="11"/>
      <c r="BZ9" s="11"/>
      <c r="CA9" s="9"/>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row>
    <row r="10" spans="18:118" ht="12.75">
      <c r="R10" s="28"/>
      <c r="V10" s="10"/>
      <c r="W10" s="10"/>
      <c r="X10" s="10"/>
      <c r="Y10" s="11"/>
      <c r="Z10" s="10"/>
      <c r="AA10" s="10"/>
      <c r="AB10" s="10"/>
      <c r="AC10" s="10"/>
      <c r="AD10" s="10"/>
      <c r="AE10" s="10"/>
      <c r="AF10" s="10"/>
      <c r="AG10" s="10"/>
      <c r="AH10" s="88"/>
      <c r="AI10" s="28"/>
      <c r="AJ10" s="88"/>
      <c r="AK10" s="88"/>
      <c r="AL10" s="10"/>
      <c r="AM10" s="10"/>
      <c r="AN10" s="10"/>
      <c r="AO10" s="10"/>
      <c r="AP10" s="10"/>
      <c r="AQ10" s="10"/>
      <c r="AR10" s="10"/>
      <c r="AS10" s="10"/>
      <c r="AT10" s="10"/>
      <c r="AU10" s="10"/>
      <c r="AV10" s="10"/>
      <c r="AW10" s="10"/>
      <c r="AX10" s="10"/>
      <c r="AY10" s="11"/>
      <c r="AZ10" s="10"/>
      <c r="BA10" s="11"/>
      <c r="BJ10" s="10"/>
      <c r="BL10" s="10"/>
      <c r="BM10" s="10"/>
      <c r="BN10" s="10"/>
      <c r="BO10" s="11"/>
      <c r="BP10" s="11"/>
      <c r="BQ10" s="9"/>
      <c r="BR10" s="11"/>
      <c r="BS10" s="11"/>
      <c r="BT10" s="11"/>
      <c r="BU10" s="11"/>
      <c r="BV10" s="11"/>
      <c r="BW10" s="11"/>
      <c r="BX10" s="11"/>
      <c r="BY10" s="11"/>
      <c r="BZ10" s="11"/>
      <c r="CA10" s="11"/>
      <c r="CB10" s="11"/>
      <c r="CC10" s="11"/>
      <c r="CD10" s="11"/>
      <c r="CE10" s="11"/>
      <c r="CF10" s="11"/>
      <c r="CG10" s="11"/>
      <c r="CH10" s="11"/>
      <c r="CI10" s="11"/>
      <c r="CJ10" s="11"/>
      <c r="CK10" s="11"/>
      <c r="CL10" s="9"/>
      <c r="CM10" s="9"/>
      <c r="CN10" s="11"/>
      <c r="CO10" s="11"/>
      <c r="CP10" s="9"/>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row>
    <row r="11" spans="22:118" ht="12.75">
      <c r="V11" s="10"/>
      <c r="W11" s="10"/>
      <c r="X11" s="10"/>
      <c r="Y11" s="11"/>
      <c r="Z11" s="10"/>
      <c r="AA11" s="10"/>
      <c r="AB11" s="10"/>
      <c r="AC11" s="10"/>
      <c r="AD11" s="10"/>
      <c r="AE11" s="10"/>
      <c r="AF11" s="10"/>
      <c r="AG11" s="10"/>
      <c r="AH11" s="88"/>
      <c r="AI11" s="28"/>
      <c r="AJ11" s="88"/>
      <c r="AK11" s="88"/>
      <c r="AL11" s="10"/>
      <c r="AM11" s="10"/>
      <c r="AN11" s="10"/>
      <c r="AO11" s="10"/>
      <c r="AP11" s="10"/>
      <c r="AQ11" s="10"/>
      <c r="AR11" s="10"/>
      <c r="AS11" s="10"/>
      <c r="AT11" s="10"/>
      <c r="AU11" s="10"/>
      <c r="AV11" s="28"/>
      <c r="AW11" s="10"/>
      <c r="AX11" s="10"/>
      <c r="AY11" s="11"/>
      <c r="AZ11" s="10"/>
      <c r="BA11" s="11"/>
      <c r="BJ11" s="10"/>
      <c r="BK11" s="10"/>
      <c r="BL11" s="10"/>
      <c r="BM11" s="10"/>
      <c r="BN11" s="10"/>
      <c r="BO11" s="11"/>
      <c r="BP11" s="11"/>
      <c r="BQ11" s="9"/>
      <c r="BR11" s="11"/>
      <c r="BS11" s="11"/>
      <c r="BT11" s="11"/>
      <c r="BU11" s="11"/>
      <c r="BV11" s="11"/>
      <c r="BW11" s="11"/>
      <c r="BX11" s="11"/>
      <c r="BY11" s="11"/>
      <c r="BZ11" s="11"/>
      <c r="CA11" s="11"/>
      <c r="CB11" s="11"/>
      <c r="CC11" s="11"/>
      <c r="CD11" s="11"/>
      <c r="CE11" s="11"/>
      <c r="CF11" s="11"/>
      <c r="CG11" s="11"/>
      <c r="CH11" s="11"/>
      <c r="CI11" s="11"/>
      <c r="CJ11" s="11"/>
      <c r="CK11" s="11"/>
      <c r="CL11" s="11"/>
      <c r="CM11" s="9"/>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row>
    <row r="12" spans="17:118" ht="12.75">
      <c r="Q12" s="28"/>
      <c r="R12" s="28"/>
      <c r="S12" s="28"/>
      <c r="V12" s="10"/>
      <c r="W12" s="10"/>
      <c r="X12" s="10"/>
      <c r="Y12" s="11"/>
      <c r="Z12" s="10"/>
      <c r="AA12" s="10"/>
      <c r="AB12" s="10"/>
      <c r="AC12" s="10"/>
      <c r="AD12" s="10"/>
      <c r="AE12" s="10"/>
      <c r="AF12" s="10"/>
      <c r="AG12" s="10"/>
      <c r="AH12" s="88"/>
      <c r="AI12" s="28"/>
      <c r="AJ12" s="28"/>
      <c r="AK12" s="88"/>
      <c r="AL12" s="10"/>
      <c r="AM12" s="28"/>
      <c r="AN12" s="10"/>
      <c r="AO12" s="10"/>
      <c r="AP12" s="10"/>
      <c r="AQ12" s="10"/>
      <c r="AR12" s="10"/>
      <c r="AS12" s="10"/>
      <c r="AT12" s="10"/>
      <c r="AU12" s="28"/>
      <c r="AV12" s="28"/>
      <c r="AW12" s="10"/>
      <c r="AX12" s="10"/>
      <c r="AY12" s="11"/>
      <c r="AZ12" s="10"/>
      <c r="BA12" s="11"/>
      <c r="BJ12" s="10"/>
      <c r="BL12" s="10"/>
      <c r="BM12" s="28"/>
      <c r="BN12" s="10"/>
      <c r="BO12" s="11"/>
      <c r="BP12" s="11"/>
      <c r="BQ12" s="11"/>
      <c r="BR12" s="11"/>
      <c r="BS12" s="11"/>
      <c r="BT12" s="11"/>
      <c r="BU12" s="11"/>
      <c r="BV12" s="11"/>
      <c r="BW12" s="11"/>
      <c r="BX12" s="11"/>
      <c r="BY12" s="11"/>
      <c r="BZ12" s="11"/>
      <c r="CA12" s="9"/>
      <c r="CB12" s="11"/>
      <c r="CC12" s="11"/>
      <c r="CD12" s="11"/>
      <c r="CE12" s="11"/>
      <c r="CF12" s="11"/>
      <c r="CG12" s="11"/>
      <c r="CH12" s="11"/>
      <c r="CI12" s="11"/>
      <c r="CJ12" s="11"/>
      <c r="CK12" s="11"/>
      <c r="CL12" s="11"/>
      <c r="CM12" s="9"/>
      <c r="CN12" s="11"/>
      <c r="CO12" s="11"/>
      <c r="CP12" s="11"/>
      <c r="CQ12" s="11"/>
      <c r="CR12" s="11"/>
      <c r="CS12" s="11"/>
      <c r="CT12" s="11"/>
      <c r="CU12" s="11"/>
      <c r="CV12" s="11"/>
      <c r="CW12" s="11"/>
      <c r="CX12" s="11"/>
      <c r="CY12" s="11"/>
      <c r="CZ12" s="11"/>
      <c r="DA12" s="11"/>
      <c r="DB12" s="11"/>
      <c r="DC12" s="11"/>
      <c r="DD12" s="11"/>
      <c r="DE12" s="11"/>
      <c r="DF12" s="11"/>
      <c r="DG12" s="11"/>
      <c r="DH12" s="15"/>
      <c r="DI12" s="11"/>
      <c r="DJ12" s="11"/>
      <c r="DK12" s="11"/>
      <c r="DL12" s="11"/>
      <c r="DM12" s="11"/>
      <c r="DN12" s="11"/>
    </row>
    <row r="13" spans="17:118" ht="12.75">
      <c r="Q13" s="28"/>
      <c r="S13" s="28"/>
      <c r="V13" s="10"/>
      <c r="W13" s="10"/>
      <c r="X13" s="10"/>
      <c r="Y13" s="9"/>
      <c r="Z13" s="10"/>
      <c r="AA13" s="10"/>
      <c r="AB13" s="10"/>
      <c r="AC13" s="10"/>
      <c r="AD13" s="10"/>
      <c r="AE13" s="10"/>
      <c r="AF13" s="10"/>
      <c r="AG13" s="10"/>
      <c r="AH13" s="88"/>
      <c r="AI13" s="28"/>
      <c r="AJ13" s="28"/>
      <c r="AK13" s="28"/>
      <c r="AL13" s="37"/>
      <c r="AM13" s="28"/>
      <c r="AN13" s="37"/>
      <c r="AO13" s="37"/>
      <c r="AP13" s="37"/>
      <c r="AQ13" s="37"/>
      <c r="AR13" s="37"/>
      <c r="AS13" s="37"/>
      <c r="AT13" s="37"/>
      <c r="AU13" s="37"/>
      <c r="AV13" s="28"/>
      <c r="AW13" s="37"/>
      <c r="AX13" s="37"/>
      <c r="AY13" s="11"/>
      <c r="AZ13" s="37"/>
      <c r="BA13" s="11"/>
      <c r="BJ13" s="10"/>
      <c r="BL13" s="10"/>
      <c r="BM13" s="28"/>
      <c r="BN13" s="10"/>
      <c r="BO13" s="11"/>
      <c r="BP13" s="11"/>
      <c r="BQ13" s="9"/>
      <c r="BR13" s="11"/>
      <c r="BS13" s="11"/>
      <c r="BT13" s="11"/>
      <c r="BU13" s="11"/>
      <c r="BV13" s="11"/>
      <c r="BW13" s="11"/>
      <c r="BX13" s="11"/>
      <c r="BY13" s="11"/>
      <c r="BZ13" s="11"/>
      <c r="CA13" s="11"/>
      <c r="CB13" s="11"/>
      <c r="CC13" s="11"/>
      <c r="CD13" s="11"/>
      <c r="CE13" s="11"/>
      <c r="CF13" s="11"/>
      <c r="CG13" s="11"/>
      <c r="CH13" s="11"/>
      <c r="CI13" s="11"/>
      <c r="CJ13" s="11"/>
      <c r="CK13" s="11"/>
      <c r="CL13" s="11"/>
      <c r="CM13" s="9"/>
      <c r="CN13" s="11"/>
      <c r="CO13" s="11"/>
      <c r="CP13" s="11"/>
      <c r="CQ13" s="11"/>
      <c r="CR13" s="11"/>
      <c r="CS13" s="11"/>
      <c r="CT13" s="11"/>
      <c r="CU13" s="11"/>
      <c r="CV13" s="11"/>
      <c r="CW13" s="11"/>
      <c r="CX13" s="11"/>
      <c r="CY13" s="11"/>
      <c r="CZ13" s="11"/>
      <c r="DA13" s="11"/>
      <c r="DB13" s="11"/>
      <c r="DC13" s="11"/>
      <c r="DD13" s="11"/>
      <c r="DE13" s="11"/>
      <c r="DF13" s="11"/>
      <c r="DG13" s="11"/>
      <c r="DH13" s="15"/>
      <c r="DI13" s="11"/>
      <c r="DJ13" s="11"/>
      <c r="DK13" s="11"/>
      <c r="DL13" s="11"/>
      <c r="DM13" s="11"/>
      <c r="DN13" s="11"/>
    </row>
    <row r="14" spans="17:118" ht="12.75">
      <c r="Q14" s="28"/>
      <c r="U14" s="28"/>
      <c r="V14" s="10"/>
      <c r="W14" s="10"/>
      <c r="X14" s="10"/>
      <c r="Y14" s="11"/>
      <c r="Z14" s="10"/>
      <c r="AA14" s="10"/>
      <c r="AB14" s="10"/>
      <c r="AC14" s="10"/>
      <c r="AD14" s="10"/>
      <c r="AE14" s="10"/>
      <c r="AF14" s="10"/>
      <c r="AG14" s="10"/>
      <c r="AH14" s="28"/>
      <c r="AI14" s="28"/>
      <c r="AJ14" s="28"/>
      <c r="AK14" s="28"/>
      <c r="AL14" s="38"/>
      <c r="AM14" s="28"/>
      <c r="AN14" s="38"/>
      <c r="AO14" s="38"/>
      <c r="AP14" s="38"/>
      <c r="AQ14" s="38"/>
      <c r="AR14" s="38"/>
      <c r="AS14" s="38"/>
      <c r="AT14" s="38"/>
      <c r="AU14" s="38"/>
      <c r="AV14" s="28"/>
      <c r="AW14" s="38"/>
      <c r="AX14" s="38"/>
      <c r="AY14" s="9"/>
      <c r="AZ14" s="38"/>
      <c r="BA14" s="11"/>
      <c r="BJ14" s="10"/>
      <c r="BK14" s="10"/>
      <c r="BL14" s="10"/>
      <c r="BM14" s="37"/>
      <c r="BN14" s="10"/>
      <c r="BO14" s="11"/>
      <c r="BP14" s="11"/>
      <c r="BQ14" s="11"/>
      <c r="BR14" s="11"/>
      <c r="BS14" s="11"/>
      <c r="BT14" s="11"/>
      <c r="BU14" s="11"/>
      <c r="BV14" s="11"/>
      <c r="BW14" s="11"/>
      <c r="BX14" s="11"/>
      <c r="BY14" s="11"/>
      <c r="BZ14" s="11"/>
      <c r="CA14" s="9"/>
      <c r="CB14" s="11"/>
      <c r="CC14" s="11"/>
      <c r="CD14" s="11"/>
      <c r="CE14" s="11"/>
      <c r="CF14" s="11"/>
      <c r="CG14" s="11"/>
      <c r="CH14" s="11"/>
      <c r="CI14" s="11"/>
      <c r="CJ14" s="11"/>
      <c r="CK14" s="11"/>
      <c r="CL14" s="11"/>
      <c r="CM14" s="9"/>
      <c r="CN14" s="11"/>
      <c r="CO14" s="11"/>
      <c r="CP14" s="11"/>
      <c r="CQ14" s="11"/>
      <c r="CR14" s="11"/>
      <c r="CS14" s="11"/>
      <c r="CT14" s="11"/>
      <c r="CU14" s="11"/>
      <c r="CV14" s="11"/>
      <c r="CW14" s="11"/>
      <c r="CX14" s="11"/>
      <c r="CY14" s="11"/>
      <c r="CZ14" s="11"/>
      <c r="DA14" s="11"/>
      <c r="DB14" s="11"/>
      <c r="DC14" s="11"/>
      <c r="DD14" s="11"/>
      <c r="DE14" s="11"/>
      <c r="DF14" s="11"/>
      <c r="DG14" s="11"/>
      <c r="DH14" s="15"/>
      <c r="DI14" s="11"/>
      <c r="DJ14" s="11"/>
      <c r="DK14" s="11"/>
      <c r="DL14" s="11"/>
      <c r="DM14" s="11"/>
      <c r="DN14" s="9"/>
    </row>
    <row r="15" spans="19:118" ht="12.75">
      <c r="S15" s="28"/>
      <c r="U15" s="28"/>
      <c r="V15" s="10"/>
      <c r="W15" s="10"/>
      <c r="X15" s="10"/>
      <c r="Y15" s="11"/>
      <c r="Z15" s="10"/>
      <c r="AA15" s="10"/>
      <c r="AB15" s="10"/>
      <c r="AC15" s="10"/>
      <c r="AD15" s="10"/>
      <c r="AE15" s="10"/>
      <c r="AF15" s="10"/>
      <c r="AG15" s="10"/>
      <c r="AH15" s="28"/>
      <c r="AI15" s="28"/>
      <c r="AJ15" s="28"/>
      <c r="AK15" s="28"/>
      <c r="AL15" s="38"/>
      <c r="AM15" s="38"/>
      <c r="AN15" s="38"/>
      <c r="AO15" s="38"/>
      <c r="AP15" s="38"/>
      <c r="AQ15" s="38"/>
      <c r="AR15" s="38"/>
      <c r="AS15" s="38"/>
      <c r="AT15" s="38"/>
      <c r="AU15" s="38"/>
      <c r="AV15" s="28"/>
      <c r="AW15" s="38"/>
      <c r="AX15" s="38"/>
      <c r="AY15" s="11"/>
      <c r="AZ15" s="38"/>
      <c r="BA15" s="11"/>
      <c r="BJ15" s="10"/>
      <c r="BL15" s="28"/>
      <c r="BN15" s="28"/>
      <c r="BO15" s="11"/>
      <c r="BP15" s="11"/>
      <c r="BQ15" s="9"/>
      <c r="BR15" s="11"/>
      <c r="BS15" s="11"/>
      <c r="BT15" s="11"/>
      <c r="BU15" s="11"/>
      <c r="BV15" s="11"/>
      <c r="BW15" s="11"/>
      <c r="BX15" s="11"/>
      <c r="BY15" s="11"/>
      <c r="BZ15" s="11"/>
      <c r="CA15" s="11"/>
      <c r="CB15" s="11"/>
      <c r="CC15" s="11"/>
      <c r="CD15" s="11"/>
      <c r="CE15" s="11"/>
      <c r="CF15" s="11"/>
      <c r="CG15" s="11"/>
      <c r="CH15" s="11"/>
      <c r="CI15" s="11"/>
      <c r="CJ15" s="11"/>
      <c r="CK15" s="11"/>
      <c r="CL15" s="11"/>
      <c r="CM15" s="9"/>
      <c r="CN15" s="11"/>
      <c r="CO15" s="11"/>
      <c r="CP15" s="11"/>
      <c r="CQ15" s="11"/>
      <c r="CR15" s="11"/>
      <c r="CS15" s="11"/>
      <c r="CT15" s="11"/>
      <c r="CU15" s="11"/>
      <c r="CV15" s="11"/>
      <c r="CW15" s="11"/>
      <c r="CX15" s="11"/>
      <c r="CY15" s="11"/>
      <c r="CZ15" s="11"/>
      <c r="DA15" s="11"/>
      <c r="DB15" s="11"/>
      <c r="DC15" s="11"/>
      <c r="DD15" s="11"/>
      <c r="DE15" s="11"/>
      <c r="DF15" s="11"/>
      <c r="DG15" s="11"/>
      <c r="DH15" s="15"/>
      <c r="DI15" s="11"/>
      <c r="DJ15" s="11"/>
      <c r="DK15" s="11"/>
      <c r="DL15" s="11"/>
      <c r="DM15" s="15"/>
      <c r="DN15" s="11"/>
    </row>
    <row r="16" spans="21:118" ht="12.75">
      <c r="U16" s="28"/>
      <c r="V16" s="10"/>
      <c r="W16" s="10"/>
      <c r="X16" s="10"/>
      <c r="Y16" s="11"/>
      <c r="Z16" s="10"/>
      <c r="AA16" s="10"/>
      <c r="AB16" s="10"/>
      <c r="AC16" s="10"/>
      <c r="AD16" s="10"/>
      <c r="AE16" s="10"/>
      <c r="AF16" s="10"/>
      <c r="AG16" s="10"/>
      <c r="AH16" s="28"/>
      <c r="AI16" s="38"/>
      <c r="AJ16" s="28"/>
      <c r="AK16" s="28"/>
      <c r="AL16" s="38"/>
      <c r="AM16" s="38"/>
      <c r="AN16" s="38"/>
      <c r="AO16" s="38"/>
      <c r="AP16" s="38"/>
      <c r="AQ16" s="38"/>
      <c r="AR16" s="38"/>
      <c r="AS16" s="38"/>
      <c r="AT16" s="38"/>
      <c r="AU16" s="38"/>
      <c r="AV16" s="38"/>
      <c r="AW16" s="38"/>
      <c r="AX16" s="38"/>
      <c r="AY16" s="11"/>
      <c r="AZ16" s="38"/>
      <c r="BA16" s="11"/>
      <c r="BB16" s="28"/>
      <c r="BC16" s="28"/>
      <c r="BD16" s="28"/>
      <c r="BE16" s="28"/>
      <c r="BF16" s="28"/>
      <c r="BG16" s="28"/>
      <c r="BH16" s="28"/>
      <c r="BI16" s="28"/>
      <c r="BJ16" s="10"/>
      <c r="BL16" s="28"/>
      <c r="BN16" s="28"/>
      <c r="BO16" s="11"/>
      <c r="BP16" s="11"/>
      <c r="BQ16" s="11"/>
      <c r="BR16" s="11"/>
      <c r="BS16" s="11"/>
      <c r="BT16" s="11"/>
      <c r="BU16" s="11"/>
      <c r="BV16" s="11"/>
      <c r="BW16" s="11"/>
      <c r="BX16" s="11"/>
      <c r="BY16" s="11"/>
      <c r="BZ16" s="11"/>
      <c r="CA16" s="9"/>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5"/>
      <c r="DI16" s="11"/>
      <c r="DJ16" s="11"/>
      <c r="DK16" s="11"/>
      <c r="DL16" s="11"/>
      <c r="DM16" s="15"/>
      <c r="DN16" s="11"/>
    </row>
    <row r="17" spans="21:118" ht="12.75">
      <c r="U17" s="28"/>
      <c r="V17" s="10"/>
      <c r="W17" s="10"/>
      <c r="X17" s="10"/>
      <c r="Y17" s="11"/>
      <c r="Z17" s="10"/>
      <c r="AA17" s="10"/>
      <c r="AB17" s="10"/>
      <c r="AC17" s="10"/>
      <c r="AD17" s="10"/>
      <c r="AE17" s="10"/>
      <c r="AF17" s="10"/>
      <c r="AG17" s="10"/>
      <c r="AH17" s="28"/>
      <c r="AI17" s="38"/>
      <c r="AJ17" s="28"/>
      <c r="AK17" s="28"/>
      <c r="AL17" s="38"/>
      <c r="AM17" s="38"/>
      <c r="AN17" s="38"/>
      <c r="AO17" s="38"/>
      <c r="AP17" s="38"/>
      <c r="AQ17" s="38"/>
      <c r="AR17" s="38"/>
      <c r="AS17" s="38"/>
      <c r="AT17" s="38"/>
      <c r="AU17" s="38"/>
      <c r="AV17" s="38"/>
      <c r="AW17" s="38"/>
      <c r="AX17" s="38"/>
      <c r="AY17" s="11"/>
      <c r="AZ17" s="38"/>
      <c r="BA17" s="11"/>
      <c r="BB17" s="28"/>
      <c r="BC17" s="28"/>
      <c r="BD17" s="28"/>
      <c r="BE17" s="28"/>
      <c r="BF17" s="28"/>
      <c r="BG17" s="28"/>
      <c r="BH17" s="28"/>
      <c r="BI17" s="28"/>
      <c r="BJ17" s="10"/>
      <c r="BL17" s="28"/>
      <c r="BN17" s="28"/>
      <c r="BO17" s="11"/>
      <c r="BP17" s="11"/>
      <c r="BQ17" s="11"/>
      <c r="BR17" s="11"/>
      <c r="BS17" s="11"/>
      <c r="BT17" s="11"/>
      <c r="BU17" s="11"/>
      <c r="BV17" s="11"/>
      <c r="BW17" s="11"/>
      <c r="BX17" s="11"/>
      <c r="BY17" s="11"/>
      <c r="BZ17" s="11"/>
      <c r="CA17" s="9"/>
      <c r="CB17" s="11"/>
      <c r="CC17" s="11"/>
      <c r="CD17" s="11"/>
      <c r="CE17" s="11"/>
      <c r="CF17" s="11"/>
      <c r="CG17" s="11"/>
      <c r="CH17" s="11"/>
      <c r="CI17" s="11"/>
      <c r="CJ17" s="11"/>
      <c r="CK17" s="11"/>
      <c r="CL17" s="11"/>
      <c r="CM17" s="9"/>
      <c r="CN17" s="11"/>
      <c r="CO17" s="11"/>
      <c r="CP17" s="11"/>
      <c r="CQ17" s="11"/>
      <c r="CR17" s="11"/>
      <c r="CS17" s="11"/>
      <c r="CT17" s="11"/>
      <c r="CU17" s="11"/>
      <c r="CV17" s="11"/>
      <c r="CW17" s="11"/>
      <c r="CX17" s="11"/>
      <c r="CY17" s="11"/>
      <c r="CZ17" s="11"/>
      <c r="DA17" s="11"/>
      <c r="DB17" s="11"/>
      <c r="DC17" s="11"/>
      <c r="DD17" s="11"/>
      <c r="DE17" s="11"/>
      <c r="DF17" s="11"/>
      <c r="DG17" s="11"/>
      <c r="DH17" s="15"/>
      <c r="DI17" s="11"/>
      <c r="DJ17" s="11"/>
      <c r="DK17" s="11"/>
      <c r="DL17" s="11"/>
      <c r="DM17" s="15"/>
      <c r="DN17" s="11"/>
    </row>
    <row r="18" spans="19:118" ht="12.75">
      <c r="S18" s="28"/>
      <c r="U18" s="28"/>
      <c r="V18" s="10"/>
      <c r="W18" s="10"/>
      <c r="X18" s="10"/>
      <c r="Y18" s="11"/>
      <c r="Z18" s="10"/>
      <c r="AA18" s="10"/>
      <c r="AB18" s="10"/>
      <c r="AC18" s="10"/>
      <c r="AD18" s="10"/>
      <c r="AE18" s="10"/>
      <c r="AF18" s="10"/>
      <c r="AG18" s="10"/>
      <c r="AH18" s="28"/>
      <c r="AI18" s="37"/>
      <c r="AJ18" s="28"/>
      <c r="AK18" s="28"/>
      <c r="AL18" s="37"/>
      <c r="AM18" s="37"/>
      <c r="AN18" s="37"/>
      <c r="AO18" s="37"/>
      <c r="AP18" s="37"/>
      <c r="AQ18" s="37"/>
      <c r="AR18" s="37"/>
      <c r="AS18" s="37"/>
      <c r="AT18" s="37"/>
      <c r="AU18" s="37"/>
      <c r="AV18" s="37"/>
      <c r="AW18" s="37"/>
      <c r="AX18" s="37"/>
      <c r="AY18" s="11"/>
      <c r="AZ18" s="38"/>
      <c r="BA18" s="11"/>
      <c r="BB18" s="28"/>
      <c r="BC18" s="28"/>
      <c r="BD18" s="28"/>
      <c r="BE18" s="28"/>
      <c r="BF18" s="28"/>
      <c r="BG18" s="28"/>
      <c r="BH18" s="28"/>
      <c r="BI18" s="28"/>
      <c r="BJ18" s="10"/>
      <c r="BL18" s="28"/>
      <c r="BN18" s="28"/>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9"/>
      <c r="CN18" s="11"/>
      <c r="CO18" s="11"/>
      <c r="CP18" s="11"/>
      <c r="CQ18" s="11"/>
      <c r="CR18" s="11"/>
      <c r="CS18" s="11"/>
      <c r="CT18" s="11"/>
      <c r="CU18" s="11"/>
      <c r="CV18" s="11"/>
      <c r="CW18" s="11"/>
      <c r="CX18" s="11"/>
      <c r="CY18" s="11"/>
      <c r="CZ18" s="11"/>
      <c r="DA18" s="11"/>
      <c r="DB18" s="11"/>
      <c r="DC18" s="11"/>
      <c r="DD18" s="11"/>
      <c r="DE18" s="11"/>
      <c r="DF18" s="11"/>
      <c r="DG18" s="11"/>
      <c r="DH18" s="15"/>
      <c r="DI18" s="11"/>
      <c r="DJ18" s="11"/>
      <c r="DK18" s="11"/>
      <c r="DL18" s="11"/>
      <c r="DM18" s="15"/>
      <c r="DN18" s="11"/>
    </row>
    <row r="19" spans="22:118" ht="12.75">
      <c r="V19" s="10"/>
      <c r="W19" s="10"/>
      <c r="X19" s="10"/>
      <c r="Y19" s="11"/>
      <c r="Z19" s="10"/>
      <c r="AA19" s="10"/>
      <c r="AB19" s="10"/>
      <c r="AC19" s="10"/>
      <c r="AD19" s="10"/>
      <c r="AE19" s="10"/>
      <c r="AF19" s="10"/>
      <c r="AG19" s="10"/>
      <c r="AH19" s="28"/>
      <c r="AI19" s="38"/>
      <c r="AJ19" s="28"/>
      <c r="AK19" s="38"/>
      <c r="AL19" s="38"/>
      <c r="AM19" s="38"/>
      <c r="AN19" s="38"/>
      <c r="AO19" s="38"/>
      <c r="AP19" s="28"/>
      <c r="AQ19" s="38"/>
      <c r="AR19" s="38"/>
      <c r="AS19" s="38"/>
      <c r="AT19" s="38"/>
      <c r="AU19" s="38"/>
      <c r="AV19" s="38"/>
      <c r="AW19" s="38"/>
      <c r="AX19" s="38"/>
      <c r="AY19" s="9"/>
      <c r="AZ19" s="38"/>
      <c r="BA19" s="9"/>
      <c r="BB19" s="28"/>
      <c r="BC19" s="28"/>
      <c r="BD19" s="28"/>
      <c r="BE19" s="28"/>
      <c r="BF19" s="28"/>
      <c r="BG19" s="28"/>
      <c r="BH19" s="28"/>
      <c r="BI19" s="28"/>
      <c r="BJ19" s="10"/>
      <c r="BO19" s="9"/>
      <c r="BP19" s="11"/>
      <c r="BQ19" s="11"/>
      <c r="BR19" s="11"/>
      <c r="BS19" s="11"/>
      <c r="BT19" s="11"/>
      <c r="BU19" s="11"/>
      <c r="BV19" s="11"/>
      <c r="BW19" s="11"/>
      <c r="BX19" s="11"/>
      <c r="BY19" s="11"/>
      <c r="BZ19" s="11"/>
      <c r="CA19" s="9"/>
      <c r="CB19" s="11"/>
      <c r="CC19" s="11"/>
      <c r="CD19" s="11"/>
      <c r="CE19" s="11"/>
      <c r="CF19" s="11"/>
      <c r="CG19" s="11"/>
      <c r="CH19" s="11"/>
      <c r="CI19" s="11"/>
      <c r="CJ19" s="11"/>
      <c r="CK19" s="11"/>
      <c r="CL19" s="9"/>
      <c r="CM19" s="9"/>
      <c r="CN19" s="11"/>
      <c r="CO19" s="11"/>
      <c r="CP19" s="11"/>
      <c r="CQ19" s="11"/>
      <c r="CR19" s="11"/>
      <c r="CS19" s="11"/>
      <c r="CT19" s="11"/>
      <c r="CU19" s="11"/>
      <c r="CV19" s="11"/>
      <c r="CW19" s="11"/>
      <c r="CX19" s="11"/>
      <c r="CY19" s="11"/>
      <c r="CZ19" s="11"/>
      <c r="DA19" s="11"/>
      <c r="DB19" s="15"/>
      <c r="DC19" s="11"/>
      <c r="DD19" s="11"/>
      <c r="DE19" s="11"/>
      <c r="DF19" s="11"/>
      <c r="DG19" s="11"/>
      <c r="DH19" s="15"/>
      <c r="DI19" s="11"/>
      <c r="DJ19" s="11"/>
      <c r="DK19" s="11"/>
      <c r="DL19" s="11"/>
      <c r="DM19" s="15"/>
      <c r="DN19" s="9"/>
    </row>
    <row r="20" spans="22:118" ht="12.75">
      <c r="V20" s="10"/>
      <c r="W20" s="10"/>
      <c r="X20" s="10"/>
      <c r="Y20" s="11"/>
      <c r="Z20" s="10"/>
      <c r="AA20" s="10"/>
      <c r="AB20" s="10"/>
      <c r="AC20" s="10"/>
      <c r="AD20" s="10"/>
      <c r="AE20" s="10"/>
      <c r="AF20" s="10"/>
      <c r="AG20" s="10"/>
      <c r="AH20" s="28"/>
      <c r="AI20" s="38"/>
      <c r="AJ20" s="28"/>
      <c r="AK20" s="38"/>
      <c r="AL20" s="38"/>
      <c r="AM20" s="38"/>
      <c r="AN20" s="38"/>
      <c r="AO20" s="38"/>
      <c r="AP20" s="28"/>
      <c r="AQ20" s="38"/>
      <c r="AR20" s="28"/>
      <c r="AS20" s="38"/>
      <c r="AT20" s="38"/>
      <c r="AU20" s="38"/>
      <c r="AV20" s="38"/>
      <c r="AW20" s="38"/>
      <c r="AX20" s="38"/>
      <c r="AY20" s="11"/>
      <c r="AZ20" s="38"/>
      <c r="BA20" s="11"/>
      <c r="BJ20" s="10"/>
      <c r="BK20" s="10"/>
      <c r="BL20" s="10"/>
      <c r="BM20" s="10"/>
      <c r="BN20" s="10"/>
      <c r="BO20" s="11"/>
      <c r="BP20" s="11"/>
      <c r="BQ20" s="9"/>
      <c r="BR20" s="11"/>
      <c r="BS20" s="11"/>
      <c r="BT20" s="11"/>
      <c r="BU20" s="11"/>
      <c r="BV20" s="11"/>
      <c r="BW20" s="11"/>
      <c r="BX20" s="11"/>
      <c r="BY20" s="11"/>
      <c r="BZ20" s="11"/>
      <c r="CA20" s="9"/>
      <c r="CB20" s="11"/>
      <c r="CC20" s="11"/>
      <c r="CD20" s="11"/>
      <c r="CE20" s="11"/>
      <c r="CF20" s="11"/>
      <c r="CG20" s="11"/>
      <c r="CH20" s="11"/>
      <c r="CI20" s="11"/>
      <c r="CJ20" s="11"/>
      <c r="CK20" s="11"/>
      <c r="CL20" s="9"/>
      <c r="CM20" s="9"/>
      <c r="CN20" s="11"/>
      <c r="CO20" s="11"/>
      <c r="CP20" s="11"/>
      <c r="CQ20" s="11"/>
      <c r="CR20" s="11"/>
      <c r="CS20" s="11"/>
      <c r="CT20" s="11"/>
      <c r="CU20" s="11"/>
      <c r="CV20" s="11"/>
      <c r="CW20" s="11"/>
      <c r="CX20" s="11"/>
      <c r="CY20" s="11"/>
      <c r="CZ20" s="11"/>
      <c r="DA20" s="11"/>
      <c r="DB20" s="15"/>
      <c r="DC20" s="11"/>
      <c r="DD20" s="11"/>
      <c r="DE20" s="11"/>
      <c r="DF20" s="11"/>
      <c r="DG20" s="11"/>
      <c r="DH20" s="15"/>
      <c r="DI20" s="11"/>
      <c r="DJ20" s="15"/>
      <c r="DK20" s="11"/>
      <c r="DL20" s="11"/>
      <c r="DM20" s="15"/>
      <c r="DN20" s="11"/>
    </row>
    <row r="21" spans="22:118" ht="12.75">
      <c r="V21" s="10"/>
      <c r="W21" s="10"/>
      <c r="X21" s="10"/>
      <c r="Y21" s="11"/>
      <c r="Z21" s="10"/>
      <c r="AA21" s="10"/>
      <c r="AB21" s="10"/>
      <c r="AC21" s="10"/>
      <c r="AD21" s="10"/>
      <c r="AE21" s="10"/>
      <c r="AF21" s="10"/>
      <c r="AG21" s="10"/>
      <c r="AH21" s="28"/>
      <c r="AI21" s="37"/>
      <c r="AK21" s="38"/>
      <c r="AL21" s="38"/>
      <c r="AM21" s="38"/>
      <c r="AN21" s="38"/>
      <c r="AO21" s="38"/>
      <c r="AP21" s="28"/>
      <c r="AQ21" s="38"/>
      <c r="AR21" s="28"/>
      <c r="AS21" s="38"/>
      <c r="AT21" s="38"/>
      <c r="AU21" s="38"/>
      <c r="AV21" s="38"/>
      <c r="AW21" s="38"/>
      <c r="AX21" s="38"/>
      <c r="AY21" s="11"/>
      <c r="AZ21" s="38"/>
      <c r="BA21" s="11"/>
      <c r="BJ21" s="10"/>
      <c r="BL21" s="10"/>
      <c r="BM21" s="10"/>
      <c r="BN21" s="10"/>
      <c r="BO21" s="11"/>
      <c r="BP21" s="11"/>
      <c r="BQ21" s="9"/>
      <c r="BR21" s="11"/>
      <c r="BS21" s="11"/>
      <c r="BT21" s="11"/>
      <c r="BU21" s="11"/>
      <c r="BV21" s="11"/>
      <c r="BW21" s="11"/>
      <c r="BX21" s="11"/>
      <c r="BY21" s="11"/>
      <c r="BZ21" s="11"/>
      <c r="CA21" s="11"/>
      <c r="CB21" s="11"/>
      <c r="CC21" s="11"/>
      <c r="CD21" s="11"/>
      <c r="CE21" s="11"/>
      <c r="CF21" s="11"/>
      <c r="CG21" s="11"/>
      <c r="CH21" s="11"/>
      <c r="CI21" s="11"/>
      <c r="CJ21" s="11"/>
      <c r="CK21" s="11"/>
      <c r="CL21" s="11"/>
      <c r="CM21" s="9"/>
      <c r="CN21" s="11"/>
      <c r="CO21" s="11"/>
      <c r="CP21" s="11"/>
      <c r="CQ21" s="11"/>
      <c r="CR21" s="11"/>
      <c r="CS21" s="11"/>
      <c r="CT21" s="11"/>
      <c r="CU21" s="11"/>
      <c r="CV21" s="11"/>
      <c r="CW21" s="11"/>
      <c r="CX21" s="11"/>
      <c r="CY21" s="11"/>
      <c r="CZ21" s="11"/>
      <c r="DA21" s="15"/>
      <c r="DB21" s="15"/>
      <c r="DC21" s="11"/>
      <c r="DD21" s="11"/>
      <c r="DE21" s="11"/>
      <c r="DF21" s="11"/>
      <c r="DG21" s="11"/>
      <c r="DH21" s="15"/>
      <c r="DI21" s="11"/>
      <c r="DJ21" s="15"/>
      <c r="DK21" s="11"/>
      <c r="DL21" s="11"/>
      <c r="DM21" s="15"/>
      <c r="DN21" s="11"/>
    </row>
    <row r="22" spans="22:118" ht="12.75">
      <c r="V22" s="10"/>
      <c r="W22" s="10"/>
      <c r="X22" s="10"/>
      <c r="Y22" s="11"/>
      <c r="Z22" s="10"/>
      <c r="AA22" s="10"/>
      <c r="AB22" s="10"/>
      <c r="AC22" s="10"/>
      <c r="AD22" s="10"/>
      <c r="AE22" s="10"/>
      <c r="AF22" s="10"/>
      <c r="AG22" s="10"/>
      <c r="AH22" s="28"/>
      <c r="AI22" s="37"/>
      <c r="AK22" s="38"/>
      <c r="AL22" s="38"/>
      <c r="AM22" s="38"/>
      <c r="AN22" s="38"/>
      <c r="AO22" s="38"/>
      <c r="AP22" s="28"/>
      <c r="AQ22" s="38"/>
      <c r="AR22" s="28"/>
      <c r="AS22" s="38"/>
      <c r="AT22" s="38"/>
      <c r="AU22" s="38"/>
      <c r="AV22" s="38"/>
      <c r="AW22" s="38"/>
      <c r="AX22" s="38"/>
      <c r="AY22" s="11"/>
      <c r="AZ22" s="38"/>
      <c r="BA22" s="11"/>
      <c r="BB22" s="28"/>
      <c r="BC22" s="28"/>
      <c r="BD22" s="28"/>
      <c r="BE22" s="28"/>
      <c r="BF22" s="28"/>
      <c r="BG22" s="28"/>
      <c r="BH22" s="28"/>
      <c r="BI22" s="28"/>
      <c r="BJ22" s="10"/>
      <c r="BL22" s="10"/>
      <c r="BM22" s="10"/>
      <c r="BN22" s="10"/>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9"/>
      <c r="CN22" s="11"/>
      <c r="CO22" s="9"/>
      <c r="CP22" s="9"/>
      <c r="CQ22" s="11"/>
      <c r="CR22" s="11"/>
      <c r="CS22" s="11"/>
      <c r="CT22" s="11"/>
      <c r="CU22" s="11"/>
      <c r="CV22" s="11"/>
      <c r="CW22" s="11"/>
      <c r="CX22" s="11"/>
      <c r="CY22" s="11"/>
      <c r="CZ22" s="11"/>
      <c r="DA22" s="15"/>
      <c r="DB22" s="15"/>
      <c r="DC22" s="11"/>
      <c r="DD22" s="11"/>
      <c r="DE22" s="11"/>
      <c r="DF22" s="15"/>
      <c r="DG22" s="11"/>
      <c r="DH22" s="15"/>
      <c r="DI22" s="11"/>
      <c r="DJ22" s="15"/>
      <c r="DK22" s="11"/>
      <c r="DL22" s="11"/>
      <c r="DM22" s="15"/>
      <c r="DN22" s="11"/>
    </row>
    <row r="23" spans="22:118" ht="12.75">
      <c r="V23" s="10"/>
      <c r="W23" s="10"/>
      <c r="X23" s="10"/>
      <c r="Y23" s="11"/>
      <c r="Z23" s="10"/>
      <c r="AA23" s="10"/>
      <c r="AB23" s="10"/>
      <c r="AC23" s="10"/>
      <c r="AD23" s="28"/>
      <c r="AE23" s="28"/>
      <c r="AF23" s="10"/>
      <c r="AG23" s="28"/>
      <c r="AI23" s="37"/>
      <c r="AK23" s="38"/>
      <c r="AL23" s="38"/>
      <c r="AM23" s="38"/>
      <c r="AN23" s="38"/>
      <c r="AO23" s="38"/>
      <c r="AP23" s="38"/>
      <c r="AQ23" s="38"/>
      <c r="AS23" s="38"/>
      <c r="AT23" s="38"/>
      <c r="AU23" s="38"/>
      <c r="AV23" s="38"/>
      <c r="AW23" s="38"/>
      <c r="AX23" s="38"/>
      <c r="AY23" s="11"/>
      <c r="AZ23" s="38"/>
      <c r="BA23" s="11"/>
      <c r="BJ23" s="10"/>
      <c r="BL23" s="10"/>
      <c r="BM23" s="10"/>
      <c r="BN23" s="10"/>
      <c r="BO23" s="11"/>
      <c r="BP23" s="11"/>
      <c r="BQ23" s="11"/>
      <c r="BR23" s="11"/>
      <c r="BS23" s="11"/>
      <c r="BT23" s="11"/>
      <c r="BU23" s="11"/>
      <c r="BV23" s="11"/>
      <c r="BW23" s="11"/>
      <c r="BX23" s="11"/>
      <c r="BY23" s="11"/>
      <c r="BZ23" s="11"/>
      <c r="CA23" s="9"/>
      <c r="CB23" s="11"/>
      <c r="CC23" s="11"/>
      <c r="CD23" s="11"/>
      <c r="CE23" s="11"/>
      <c r="CF23" s="11"/>
      <c r="CG23" s="11"/>
      <c r="CH23" s="11"/>
      <c r="CI23" s="11"/>
      <c r="CJ23" s="11"/>
      <c r="CK23" s="11"/>
      <c r="CL23" s="11"/>
      <c r="CM23" s="9"/>
      <c r="CN23" s="11"/>
      <c r="CO23" s="11"/>
      <c r="CP23" s="11"/>
      <c r="CQ23" s="11"/>
      <c r="CR23" s="11"/>
      <c r="CS23" s="11"/>
      <c r="CT23" s="11"/>
      <c r="CU23" s="11"/>
      <c r="CV23" s="11"/>
      <c r="CW23" s="11"/>
      <c r="CX23" s="11"/>
      <c r="CY23" s="11"/>
      <c r="CZ23" s="11"/>
      <c r="DA23" s="15"/>
      <c r="DB23" s="15"/>
      <c r="DC23" s="11"/>
      <c r="DD23" s="11"/>
      <c r="DE23" s="11"/>
      <c r="DF23" s="15"/>
      <c r="DG23" s="15"/>
      <c r="DH23" s="15"/>
      <c r="DI23" s="11"/>
      <c r="DJ23" s="15"/>
      <c r="DK23" s="11"/>
      <c r="DL23" s="11"/>
      <c r="DM23" s="15"/>
      <c r="DN23" s="11"/>
    </row>
    <row r="24" spans="22:118" ht="12.75">
      <c r="V24" s="28"/>
      <c r="W24" s="10"/>
      <c r="X24" s="10"/>
      <c r="Y24" s="11"/>
      <c r="Z24" s="10"/>
      <c r="AA24" s="10"/>
      <c r="AB24" s="10"/>
      <c r="AC24" s="10"/>
      <c r="AD24" s="28"/>
      <c r="AE24" s="28"/>
      <c r="AF24" s="10"/>
      <c r="AG24" s="28"/>
      <c r="AI24" s="37"/>
      <c r="AK24" s="38"/>
      <c r="AL24" s="38"/>
      <c r="AM24" s="38"/>
      <c r="AN24" s="38"/>
      <c r="AO24" s="38"/>
      <c r="AP24" s="38"/>
      <c r="AQ24" s="28"/>
      <c r="AS24" s="38"/>
      <c r="AT24" s="38"/>
      <c r="AU24" s="38"/>
      <c r="AV24" s="38"/>
      <c r="AW24" s="38"/>
      <c r="AX24" s="38"/>
      <c r="AY24" s="11"/>
      <c r="AZ24" s="28"/>
      <c r="BA24" s="11"/>
      <c r="BJ24" s="10"/>
      <c r="BL24" s="10"/>
      <c r="BM24" s="10"/>
      <c r="BN24" s="10"/>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9"/>
      <c r="CN24" s="11"/>
      <c r="CO24" s="11"/>
      <c r="CP24" s="11"/>
      <c r="CQ24" s="11"/>
      <c r="CR24" s="11"/>
      <c r="CS24" s="11"/>
      <c r="CT24" s="11"/>
      <c r="CU24" s="11"/>
      <c r="CV24" s="11"/>
      <c r="CW24" s="11"/>
      <c r="CX24" s="11"/>
      <c r="CY24" s="15"/>
      <c r="CZ24" s="11"/>
      <c r="DA24" s="15"/>
      <c r="DB24" s="15"/>
      <c r="DC24" s="11"/>
      <c r="DD24" s="11"/>
      <c r="DE24" s="11"/>
      <c r="DF24" s="15"/>
      <c r="DG24" s="15"/>
      <c r="DH24" s="15"/>
      <c r="DI24" s="11"/>
      <c r="DJ24" s="15"/>
      <c r="DK24" s="11"/>
      <c r="DL24" s="11"/>
      <c r="DM24" s="15"/>
      <c r="DN24" s="11"/>
    </row>
    <row r="25" spans="22:118" ht="12.75">
      <c r="V25" s="28"/>
      <c r="W25" s="10"/>
      <c r="X25" s="10"/>
      <c r="Y25" s="11"/>
      <c r="Z25" s="10"/>
      <c r="AA25" s="10"/>
      <c r="AB25" s="10"/>
      <c r="AC25" s="10"/>
      <c r="AD25" s="28"/>
      <c r="AE25" s="28"/>
      <c r="AF25" s="10"/>
      <c r="AG25" s="28"/>
      <c r="AI25" s="37"/>
      <c r="AK25" s="28"/>
      <c r="AL25" s="38"/>
      <c r="AM25" s="38"/>
      <c r="AN25" s="38"/>
      <c r="AO25" s="38"/>
      <c r="AP25" s="38"/>
      <c r="AQ25" s="28"/>
      <c r="AS25" s="38"/>
      <c r="AT25" s="38"/>
      <c r="AU25" s="38"/>
      <c r="AV25" s="38"/>
      <c r="AW25" s="38"/>
      <c r="AX25" s="38"/>
      <c r="AY25" s="11"/>
      <c r="AZ25" s="28"/>
      <c r="BA25" s="11"/>
      <c r="BB25" s="28"/>
      <c r="BC25" s="28"/>
      <c r="BD25" s="28"/>
      <c r="BE25" s="28"/>
      <c r="BF25" s="28"/>
      <c r="BG25" s="28"/>
      <c r="BH25" s="28"/>
      <c r="BI25" s="28"/>
      <c r="BJ25" s="10"/>
      <c r="BL25" s="10"/>
      <c r="BM25" s="10"/>
      <c r="BN25" s="10"/>
      <c r="BO25" s="11"/>
      <c r="BP25" s="11"/>
      <c r="BQ25" s="9"/>
      <c r="BR25" s="37"/>
      <c r="BS25" s="11"/>
      <c r="BT25" s="11"/>
      <c r="BU25" s="11"/>
      <c r="BV25" s="11"/>
      <c r="BW25" s="11"/>
      <c r="BX25" s="11"/>
      <c r="BY25" s="11"/>
      <c r="BZ25" s="11"/>
      <c r="CA25" s="11"/>
      <c r="CB25" s="11"/>
      <c r="CC25" s="11"/>
      <c r="CD25" s="11"/>
      <c r="CE25" s="11"/>
      <c r="CF25" s="11"/>
      <c r="CG25" s="11"/>
      <c r="CH25" s="11"/>
      <c r="CI25" s="11"/>
      <c r="CJ25" s="11"/>
      <c r="CK25" s="11"/>
      <c r="CL25" s="11"/>
      <c r="CM25" s="9"/>
      <c r="CN25" s="11"/>
      <c r="CO25" s="11"/>
      <c r="CP25" s="11"/>
      <c r="CQ25" s="11"/>
      <c r="CR25" s="11"/>
      <c r="CS25" s="11"/>
      <c r="CT25" s="11"/>
      <c r="CU25" s="11"/>
      <c r="CV25" s="11"/>
      <c r="CW25" s="11"/>
      <c r="CX25" s="11"/>
      <c r="CY25" s="15"/>
      <c r="CZ25" s="11"/>
      <c r="DA25" s="15"/>
      <c r="DB25" s="15"/>
      <c r="DC25" s="11"/>
      <c r="DD25" s="11"/>
      <c r="DE25" s="11"/>
      <c r="DF25" s="15"/>
      <c r="DG25" s="15"/>
      <c r="DH25" s="15"/>
      <c r="DI25" s="11"/>
      <c r="DJ25" s="15"/>
      <c r="DK25" s="11"/>
      <c r="DL25" s="11"/>
      <c r="DM25" s="15"/>
      <c r="DN25" s="11"/>
    </row>
    <row r="26" spans="16:118" ht="12.75">
      <c r="P26" s="28"/>
      <c r="T26" s="28"/>
      <c r="V26" s="28"/>
      <c r="W26" s="10"/>
      <c r="X26" s="10"/>
      <c r="Y26" s="11"/>
      <c r="Z26" s="10"/>
      <c r="AA26" s="10"/>
      <c r="AB26" s="10"/>
      <c r="AC26" s="10"/>
      <c r="AD26" s="28"/>
      <c r="AE26" s="28"/>
      <c r="AF26" s="10"/>
      <c r="AG26" s="28"/>
      <c r="AI26" s="37"/>
      <c r="AK26" s="28"/>
      <c r="AL26" s="38"/>
      <c r="AM26" s="38"/>
      <c r="AN26" s="38"/>
      <c r="AO26" s="38"/>
      <c r="AQ26" s="28"/>
      <c r="AS26" s="38"/>
      <c r="AT26" s="38"/>
      <c r="AU26" s="38"/>
      <c r="AV26" s="38"/>
      <c r="AW26" s="38"/>
      <c r="AX26" s="38"/>
      <c r="AY26" s="11"/>
      <c r="AZ26" s="28"/>
      <c r="BA26" s="11"/>
      <c r="BB26" s="28"/>
      <c r="BC26" s="28"/>
      <c r="BD26" s="28"/>
      <c r="BE26" s="28"/>
      <c r="BF26" s="28"/>
      <c r="BG26" s="28"/>
      <c r="BH26" s="28"/>
      <c r="BI26" s="28"/>
      <c r="BJ26" s="10"/>
      <c r="BL26" s="10"/>
      <c r="BM26" s="10"/>
      <c r="BN26" s="10"/>
      <c r="BO26" s="11"/>
      <c r="BP26" s="11"/>
      <c r="BQ26" s="9"/>
      <c r="BR26" s="37"/>
      <c r="BS26" s="11"/>
      <c r="BT26" s="11"/>
      <c r="BU26" s="11"/>
      <c r="BV26" s="11"/>
      <c r="BW26" s="11"/>
      <c r="BX26" s="11"/>
      <c r="BY26" s="11"/>
      <c r="BZ26" s="11"/>
      <c r="CA26" s="11"/>
      <c r="CB26" s="11"/>
      <c r="CC26" s="11"/>
      <c r="CD26" s="11"/>
      <c r="CE26" s="11"/>
      <c r="CF26" s="11"/>
      <c r="CG26" s="11"/>
      <c r="CH26" s="11"/>
      <c r="CI26" s="11"/>
      <c r="CJ26" s="11"/>
      <c r="CK26" s="11"/>
      <c r="CL26" s="9"/>
      <c r="CM26" s="9"/>
      <c r="CN26" s="11"/>
      <c r="CO26" s="11"/>
      <c r="CP26" s="11"/>
      <c r="CQ26" s="11"/>
      <c r="CR26" s="11"/>
      <c r="CS26" s="11"/>
      <c r="CT26" s="11"/>
      <c r="CU26" s="11"/>
      <c r="CV26" s="11"/>
      <c r="CW26" s="11"/>
      <c r="CX26" s="11"/>
      <c r="CY26" s="15"/>
      <c r="CZ26" s="11"/>
      <c r="DA26" s="15"/>
      <c r="DB26" s="15"/>
      <c r="DC26" s="11"/>
      <c r="DD26" s="15"/>
      <c r="DE26" s="11"/>
      <c r="DF26" s="15"/>
      <c r="DG26" s="15"/>
      <c r="DH26" s="15"/>
      <c r="DI26" s="11"/>
      <c r="DJ26" s="15"/>
      <c r="DK26" s="11"/>
      <c r="DL26" s="11"/>
      <c r="DM26" s="15"/>
      <c r="DN26" s="11"/>
    </row>
    <row r="27" spans="16:118" ht="12.75">
      <c r="P27" s="28"/>
      <c r="T27" s="28"/>
      <c r="V27" s="37"/>
      <c r="W27" s="10"/>
      <c r="X27" s="10"/>
      <c r="Y27" s="11"/>
      <c r="Z27" s="28"/>
      <c r="AA27" s="10"/>
      <c r="AB27" s="10"/>
      <c r="AC27" s="10"/>
      <c r="AD27" s="38"/>
      <c r="AE27" s="38"/>
      <c r="AF27" s="10"/>
      <c r="AG27" s="10"/>
      <c r="AI27" s="37"/>
      <c r="AK27" s="28"/>
      <c r="AL27" s="38"/>
      <c r="AM27" s="38"/>
      <c r="AN27" s="38"/>
      <c r="AO27" s="38"/>
      <c r="AQ27" s="28"/>
      <c r="AS27" s="28"/>
      <c r="AT27" s="28"/>
      <c r="AU27" s="38"/>
      <c r="AV27" s="38"/>
      <c r="AW27" s="38"/>
      <c r="AX27" s="38"/>
      <c r="AY27" s="9"/>
      <c r="AZ27" s="28"/>
      <c r="BA27" s="9"/>
      <c r="BB27" s="28"/>
      <c r="BC27" s="28"/>
      <c r="BD27" s="28"/>
      <c r="BE27" s="28"/>
      <c r="BF27" s="28"/>
      <c r="BG27" s="28"/>
      <c r="BH27" s="28"/>
      <c r="BI27" s="28"/>
      <c r="BJ27" s="10"/>
      <c r="BM27" s="10"/>
      <c r="BO27" s="9"/>
      <c r="BP27" s="11"/>
      <c r="BQ27" s="11"/>
      <c r="BR27" s="28"/>
      <c r="BS27" s="11"/>
      <c r="BT27" s="11"/>
      <c r="BU27" s="11"/>
      <c r="BV27" s="11"/>
      <c r="BW27" s="11"/>
      <c r="BX27" s="11"/>
      <c r="BY27" s="11"/>
      <c r="BZ27" s="11"/>
      <c r="CA27" s="9"/>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5"/>
      <c r="CZ27" s="11"/>
      <c r="DA27" s="11"/>
      <c r="DB27" s="15"/>
      <c r="DC27" s="11"/>
      <c r="DD27" s="15"/>
      <c r="DE27" s="11"/>
      <c r="DF27" s="15"/>
      <c r="DG27" s="15"/>
      <c r="DH27" s="15"/>
      <c r="DI27" s="11"/>
      <c r="DJ27" s="15"/>
      <c r="DK27" s="11"/>
      <c r="DL27" s="11"/>
      <c r="DM27" s="15"/>
      <c r="DN27" s="11"/>
    </row>
    <row r="28" spans="16:118" ht="12.75">
      <c r="P28" s="28"/>
      <c r="T28" s="28"/>
      <c r="V28" s="10"/>
      <c r="W28" s="10"/>
      <c r="X28" s="10"/>
      <c r="Y28" s="11"/>
      <c r="Z28" s="28"/>
      <c r="AA28" s="10"/>
      <c r="AB28" s="10"/>
      <c r="AC28" s="10"/>
      <c r="AF28" s="10"/>
      <c r="AG28" s="10"/>
      <c r="AI28" s="37"/>
      <c r="AK28" s="28"/>
      <c r="AL28" s="38"/>
      <c r="AM28" s="38"/>
      <c r="AN28" s="38"/>
      <c r="AO28" s="38"/>
      <c r="AS28" s="28"/>
      <c r="AT28" s="28"/>
      <c r="AU28" s="28"/>
      <c r="AV28" s="38"/>
      <c r="AW28" s="38"/>
      <c r="AX28" s="38"/>
      <c r="AY28" s="9"/>
      <c r="AZ28" s="28"/>
      <c r="BA28" s="11"/>
      <c r="BJ28" s="10"/>
      <c r="BM28" s="10"/>
      <c r="BO28" s="11"/>
      <c r="BP28" s="11"/>
      <c r="BQ28" s="11"/>
      <c r="BR28" s="37"/>
      <c r="BS28" s="11"/>
      <c r="BT28" s="11"/>
      <c r="BU28" s="11"/>
      <c r="BV28" s="11"/>
      <c r="BW28" s="11"/>
      <c r="BX28" s="11"/>
      <c r="BY28" s="11"/>
      <c r="BZ28" s="11"/>
      <c r="CA28" s="11"/>
      <c r="CB28" s="11"/>
      <c r="CC28" s="11"/>
      <c r="CD28" s="11"/>
      <c r="CE28" s="11"/>
      <c r="CF28" s="11"/>
      <c r="CG28" s="11"/>
      <c r="CH28" s="11"/>
      <c r="CI28" s="11"/>
      <c r="CJ28" s="11"/>
      <c r="CK28" s="11"/>
      <c r="CL28" s="11"/>
      <c r="CM28" s="9"/>
      <c r="CN28" s="11"/>
      <c r="CO28" s="11"/>
      <c r="CP28" s="11"/>
      <c r="CQ28" s="11"/>
      <c r="CR28" s="11"/>
      <c r="CS28" s="11"/>
      <c r="CT28" s="11"/>
      <c r="CU28" s="11"/>
      <c r="CV28" s="11"/>
      <c r="CW28" s="11"/>
      <c r="CX28" s="11"/>
      <c r="CY28" s="15"/>
      <c r="CZ28" s="11"/>
      <c r="DA28" s="11"/>
      <c r="DB28" s="15"/>
      <c r="DC28" s="11"/>
      <c r="DD28" s="15"/>
      <c r="DE28" s="11"/>
      <c r="DF28" s="15"/>
      <c r="DG28" s="15"/>
      <c r="DH28" s="15"/>
      <c r="DI28" s="11"/>
      <c r="DJ28" s="15"/>
      <c r="DK28" s="11"/>
      <c r="DL28" s="11"/>
      <c r="DM28" s="15"/>
      <c r="DN28" s="9"/>
    </row>
    <row r="29" spans="16:118" ht="12.75">
      <c r="P29" s="28"/>
      <c r="T29" s="28"/>
      <c r="W29" s="10"/>
      <c r="X29" s="28"/>
      <c r="Y29" s="11"/>
      <c r="AA29" s="10"/>
      <c r="AB29" s="10"/>
      <c r="AC29" s="10"/>
      <c r="AF29" s="10"/>
      <c r="AG29" s="10"/>
      <c r="AI29" s="28"/>
      <c r="AK29" s="28"/>
      <c r="AL29" s="38"/>
      <c r="AM29" s="38"/>
      <c r="AN29" s="38"/>
      <c r="AO29" s="38"/>
      <c r="AS29" s="28"/>
      <c r="AT29" s="28"/>
      <c r="AV29" s="38"/>
      <c r="AW29" s="38"/>
      <c r="AX29" s="38"/>
      <c r="AY29" s="11"/>
      <c r="BA29" s="11"/>
      <c r="BJ29" s="10"/>
      <c r="BK29" s="10"/>
      <c r="BM29" s="10"/>
      <c r="BO29" s="11"/>
      <c r="BP29" s="11"/>
      <c r="BQ29" s="11"/>
      <c r="BR29" s="10"/>
      <c r="BS29" s="11"/>
      <c r="BT29" s="11"/>
      <c r="BV29" s="11"/>
      <c r="BW29" s="11"/>
      <c r="BX29" s="11"/>
      <c r="BY29" s="11"/>
      <c r="BZ29" s="11"/>
      <c r="CA29" s="9"/>
      <c r="CB29" s="11"/>
      <c r="CC29" s="11"/>
      <c r="CD29" s="11"/>
      <c r="CE29" s="11"/>
      <c r="CF29" s="11"/>
      <c r="CG29" s="11"/>
      <c r="CH29" s="11"/>
      <c r="CI29" s="11"/>
      <c r="CJ29" s="11"/>
      <c r="CK29" s="11"/>
      <c r="CL29" s="11"/>
      <c r="CM29" s="9"/>
      <c r="CN29" s="11"/>
      <c r="CO29" s="11"/>
      <c r="CP29" s="11"/>
      <c r="CQ29" s="11"/>
      <c r="CR29" s="11"/>
      <c r="CS29" s="11"/>
      <c r="CT29" s="11"/>
      <c r="CU29" s="11"/>
      <c r="CV29" s="11"/>
      <c r="CW29" s="11"/>
      <c r="CX29" s="11"/>
      <c r="CY29" s="11"/>
      <c r="CZ29" s="11"/>
      <c r="DA29" s="11"/>
      <c r="DB29" s="15"/>
      <c r="DC29" s="11"/>
      <c r="DD29" s="15"/>
      <c r="DE29" s="11"/>
      <c r="DF29" s="15"/>
      <c r="DG29" s="15"/>
      <c r="DH29" s="15"/>
      <c r="DI29" s="11"/>
      <c r="DJ29" s="15"/>
      <c r="DK29" s="11"/>
      <c r="DL29" s="11"/>
      <c r="DM29" s="15"/>
      <c r="DN29" s="11"/>
    </row>
    <row r="30" spans="16:118" ht="12.75">
      <c r="P30" s="28"/>
      <c r="T30" s="28"/>
      <c r="W30" s="10"/>
      <c r="X30" s="28"/>
      <c r="Y30" s="11"/>
      <c r="Z30" s="28"/>
      <c r="AA30" s="10"/>
      <c r="AB30" s="10"/>
      <c r="AC30" s="10"/>
      <c r="AF30" s="10"/>
      <c r="AG30" s="10"/>
      <c r="AI30" s="28"/>
      <c r="AL30" s="38"/>
      <c r="AM30" s="38"/>
      <c r="AN30" s="38"/>
      <c r="AO30" s="38"/>
      <c r="AS30" s="28"/>
      <c r="AV30" s="38"/>
      <c r="AW30" s="38"/>
      <c r="AX30" s="38"/>
      <c r="AY30" s="9"/>
      <c r="BA30" s="9"/>
      <c r="BJ30" s="10"/>
      <c r="BM30" s="10"/>
      <c r="BO30" s="9"/>
      <c r="BP30" s="11"/>
      <c r="BQ30" s="11"/>
      <c r="BR30" s="10"/>
      <c r="BS30" s="11"/>
      <c r="BT30" s="11"/>
      <c r="BV30" s="11"/>
      <c r="BW30" s="11"/>
      <c r="BX30" s="11"/>
      <c r="BY30" s="11"/>
      <c r="BZ30" s="11"/>
      <c r="CA30" s="9"/>
      <c r="CB30" s="11"/>
      <c r="CC30" s="11"/>
      <c r="CD30" s="11"/>
      <c r="CE30" s="11"/>
      <c r="CF30" s="11"/>
      <c r="CG30" s="11"/>
      <c r="CH30" s="11"/>
      <c r="CI30" s="11"/>
      <c r="CJ30" s="11"/>
      <c r="CK30" s="11"/>
      <c r="CL30" s="11"/>
      <c r="CM30" s="9"/>
      <c r="CN30" s="11"/>
      <c r="CO30" s="11"/>
      <c r="CP30" s="11"/>
      <c r="CQ30" s="11"/>
      <c r="CR30" s="11"/>
      <c r="CS30" s="11"/>
      <c r="CT30" s="11"/>
      <c r="CU30" s="11"/>
      <c r="CV30" s="11"/>
      <c r="CW30" s="11"/>
      <c r="CX30" s="11"/>
      <c r="CY30" s="11"/>
      <c r="CZ30" s="11"/>
      <c r="DA30" s="11"/>
      <c r="DC30" s="11"/>
      <c r="DD30" s="15"/>
      <c r="DG30" s="15"/>
      <c r="DI30" s="11"/>
      <c r="DJ30" s="15"/>
      <c r="DL30" s="11"/>
      <c r="DN30" s="11"/>
    </row>
    <row r="31" spans="16:118" ht="12.75">
      <c r="P31" s="28"/>
      <c r="W31" s="10"/>
      <c r="X31" s="28"/>
      <c r="Y31" s="11"/>
      <c r="Z31" s="28"/>
      <c r="AA31" s="10"/>
      <c r="AB31" s="10"/>
      <c r="AC31" s="10"/>
      <c r="AF31" s="10"/>
      <c r="AG31" s="10"/>
      <c r="AI31" s="28"/>
      <c r="AL31" s="38"/>
      <c r="AM31" s="38"/>
      <c r="AN31" s="38"/>
      <c r="AO31" s="38"/>
      <c r="AV31" s="38"/>
      <c r="AW31" s="38"/>
      <c r="AX31" s="38"/>
      <c r="AY31" s="9"/>
      <c r="BA31" s="9"/>
      <c r="BJ31" s="10"/>
      <c r="BO31" s="9"/>
      <c r="BP31" s="11"/>
      <c r="BQ31" s="11"/>
      <c r="BS31" s="11"/>
      <c r="BT31" s="11"/>
      <c r="BV31" s="11"/>
      <c r="BW31" s="11"/>
      <c r="BX31" s="11"/>
      <c r="BY31" s="11"/>
      <c r="BZ31" s="11"/>
      <c r="CA31" s="9"/>
      <c r="CB31" s="11"/>
      <c r="CC31" s="11"/>
      <c r="CD31" s="11"/>
      <c r="CE31" s="11"/>
      <c r="CF31" s="11"/>
      <c r="CG31" s="11"/>
      <c r="CH31" s="11"/>
      <c r="CI31" s="11"/>
      <c r="CJ31" s="11"/>
      <c r="CK31" s="11"/>
      <c r="CL31" s="9"/>
      <c r="CM31" s="9"/>
      <c r="CN31" s="11"/>
      <c r="CO31" s="11"/>
      <c r="CP31" s="11"/>
      <c r="CQ31" s="11"/>
      <c r="CR31" s="11"/>
      <c r="CS31" s="11"/>
      <c r="CT31" s="11"/>
      <c r="CU31" s="11"/>
      <c r="CV31" s="11"/>
      <c r="CW31" s="11"/>
      <c r="CX31" s="11"/>
      <c r="CY31" s="11"/>
      <c r="CZ31" s="11"/>
      <c r="DD31" s="15"/>
      <c r="DE31" s="15"/>
      <c r="DG31" s="15"/>
      <c r="DI31" s="11"/>
      <c r="DJ31" s="15"/>
      <c r="DL31" s="11"/>
      <c r="DN31" s="9"/>
    </row>
    <row r="32" spans="16:118" ht="12.75">
      <c r="P32" s="28"/>
      <c r="W32" s="28"/>
      <c r="Y32" s="11"/>
      <c r="AA32" s="10"/>
      <c r="AB32" s="10"/>
      <c r="AC32" s="10"/>
      <c r="AF32" s="10"/>
      <c r="AG32" s="10"/>
      <c r="AL32" s="38"/>
      <c r="AM32" s="38"/>
      <c r="AN32" s="28"/>
      <c r="AO32" s="38"/>
      <c r="AV32" s="38"/>
      <c r="AW32" s="38"/>
      <c r="AX32" s="38"/>
      <c r="AY32" s="11"/>
      <c r="BA32" s="11"/>
      <c r="BJ32" s="10"/>
      <c r="BK32" s="10"/>
      <c r="BO32" s="11"/>
      <c r="BP32" s="11"/>
      <c r="BQ32" s="9"/>
      <c r="BR32" s="10"/>
      <c r="BS32" s="11"/>
      <c r="BV32" s="11"/>
      <c r="BW32" s="11"/>
      <c r="BX32" s="11"/>
      <c r="BY32" s="11"/>
      <c r="BZ32" s="11"/>
      <c r="CA32" s="11"/>
      <c r="CB32" s="11"/>
      <c r="CC32" s="11"/>
      <c r="CD32" s="11"/>
      <c r="CE32" s="11"/>
      <c r="CF32" s="11"/>
      <c r="CG32" s="11"/>
      <c r="CH32" s="11"/>
      <c r="CI32" s="11"/>
      <c r="CJ32" s="11"/>
      <c r="CK32" s="11"/>
      <c r="CL32" s="11"/>
      <c r="CM32" s="9"/>
      <c r="CN32" s="11"/>
      <c r="CO32" s="11"/>
      <c r="CP32" s="11"/>
      <c r="CQ32" s="11"/>
      <c r="CR32" s="11"/>
      <c r="CS32" s="11"/>
      <c r="CT32" s="11"/>
      <c r="CU32" s="11"/>
      <c r="CV32" s="11"/>
      <c r="CW32" s="11"/>
      <c r="CX32" s="11"/>
      <c r="CY32" s="11"/>
      <c r="CZ32" s="11"/>
      <c r="DG32" s="15"/>
      <c r="DI32" s="11"/>
      <c r="DJ32" s="15"/>
      <c r="DL32" s="11"/>
      <c r="DN32" s="11"/>
    </row>
    <row r="33" spans="23:118" ht="12.75">
      <c r="W33" s="28"/>
      <c r="Y33" s="11"/>
      <c r="AA33" s="10"/>
      <c r="AF33" s="28"/>
      <c r="AG33" s="28"/>
      <c r="AL33" s="28"/>
      <c r="AM33" s="38"/>
      <c r="AN33" s="28"/>
      <c r="AO33" s="38"/>
      <c r="AV33" s="38"/>
      <c r="AW33" s="38"/>
      <c r="AX33" s="38"/>
      <c r="AY33" s="11"/>
      <c r="BA33" s="11"/>
      <c r="BJ33" s="10"/>
      <c r="BK33" s="10"/>
      <c r="BO33" s="11"/>
      <c r="BP33" s="11"/>
      <c r="BQ33" s="9"/>
      <c r="BR33" s="10"/>
      <c r="BS33" s="11"/>
      <c r="BV33" s="11"/>
      <c r="BW33" s="11"/>
      <c r="BX33" s="11"/>
      <c r="BY33" s="11"/>
      <c r="BZ33" s="11"/>
      <c r="CA33" s="11"/>
      <c r="CB33" s="11"/>
      <c r="CC33" s="11"/>
      <c r="CD33" s="11"/>
      <c r="CE33" s="11"/>
      <c r="CF33" s="11"/>
      <c r="CG33" s="11"/>
      <c r="CH33" s="11"/>
      <c r="CI33" s="11"/>
      <c r="CJ33" s="11"/>
      <c r="CK33" s="11"/>
      <c r="CL33" s="9"/>
      <c r="CM33" s="9"/>
      <c r="CN33" s="11"/>
      <c r="CO33" s="11"/>
      <c r="CP33" s="11"/>
      <c r="CQ33" s="11"/>
      <c r="CR33" s="11"/>
      <c r="CS33" s="11"/>
      <c r="CT33" s="11"/>
      <c r="CU33" s="11"/>
      <c r="CV33" s="11"/>
      <c r="CW33" s="11"/>
      <c r="CX33" s="11"/>
      <c r="CY33" s="11"/>
      <c r="CZ33" s="11"/>
      <c r="DI33" s="11"/>
      <c r="DJ33" s="15"/>
      <c r="DL33" s="11"/>
      <c r="DN33" s="9"/>
    </row>
    <row r="34" spans="23:118" ht="12.75">
      <c r="W34" s="28"/>
      <c r="Y34" s="11"/>
      <c r="AA34" s="10"/>
      <c r="AB34" s="10"/>
      <c r="AC34" s="10"/>
      <c r="AF34" s="28"/>
      <c r="AG34" s="28"/>
      <c r="AL34" s="28"/>
      <c r="AM34" s="38"/>
      <c r="AN34" s="28"/>
      <c r="AO34" s="38"/>
      <c r="AV34" s="38"/>
      <c r="AW34" s="38"/>
      <c r="AY34" s="11"/>
      <c r="BA34" s="11"/>
      <c r="BJ34" s="10"/>
      <c r="BO34" s="11"/>
      <c r="BP34" s="11"/>
      <c r="BQ34" s="11"/>
      <c r="BR34" s="10"/>
      <c r="BS34" s="11"/>
      <c r="BV34" s="11"/>
      <c r="BW34" s="11"/>
      <c r="BY34" s="11"/>
      <c r="BZ34" s="11"/>
      <c r="CA34" s="11"/>
      <c r="CB34" s="11"/>
      <c r="CC34" s="11"/>
      <c r="CD34" s="11"/>
      <c r="CE34" s="11"/>
      <c r="CF34" s="11"/>
      <c r="CG34" s="11"/>
      <c r="CH34" s="11"/>
      <c r="CI34" s="11"/>
      <c r="CJ34" s="11"/>
      <c r="CK34" s="11"/>
      <c r="CL34" s="11"/>
      <c r="CM34" s="9"/>
      <c r="CN34" s="11"/>
      <c r="CO34" s="11"/>
      <c r="CP34" s="11"/>
      <c r="CQ34" s="11"/>
      <c r="CR34" s="11"/>
      <c r="CS34" s="11"/>
      <c r="CT34" s="11"/>
      <c r="CU34" s="11"/>
      <c r="CV34" s="11"/>
      <c r="CW34" s="11"/>
      <c r="CX34" s="11"/>
      <c r="CY34" s="11"/>
      <c r="CZ34" s="11"/>
      <c r="DC34" s="15"/>
      <c r="DJ34" s="15"/>
      <c r="DL34" s="11"/>
      <c r="DN34" s="11"/>
    </row>
    <row r="35" spans="22:118" ht="12.75">
      <c r="V35" s="10"/>
      <c r="W35" s="28"/>
      <c r="Y35" s="11"/>
      <c r="AA35" s="10"/>
      <c r="AB35" s="10"/>
      <c r="AC35" s="10"/>
      <c r="AF35" s="28"/>
      <c r="AG35" s="10"/>
      <c r="AL35" s="28"/>
      <c r="AM35" s="38"/>
      <c r="AN35" s="28"/>
      <c r="AO35" s="38"/>
      <c r="AV35" s="38"/>
      <c r="AW35" s="38"/>
      <c r="AY35" s="11"/>
      <c r="BA35" s="11"/>
      <c r="BJ35" s="10"/>
      <c r="BO35" s="11"/>
      <c r="BP35" s="11"/>
      <c r="BQ35" s="9"/>
      <c r="BR35" s="10"/>
      <c r="BS35" s="11"/>
      <c r="BV35" s="11"/>
      <c r="BW35" s="11"/>
      <c r="BY35" s="11"/>
      <c r="BZ35" s="11"/>
      <c r="CA35" s="11"/>
      <c r="CB35" s="11"/>
      <c r="CC35" s="11"/>
      <c r="CD35" s="11"/>
      <c r="CE35" s="11"/>
      <c r="CF35" s="11"/>
      <c r="CG35" s="11"/>
      <c r="CH35" s="11"/>
      <c r="CI35" s="11"/>
      <c r="CJ35" s="11"/>
      <c r="CK35" s="11"/>
      <c r="CL35" s="11"/>
      <c r="CM35" s="9"/>
      <c r="CN35" s="11"/>
      <c r="CO35" s="11"/>
      <c r="CP35" s="11"/>
      <c r="CQ35" s="11"/>
      <c r="CR35" s="11"/>
      <c r="CS35" s="11"/>
      <c r="CT35" s="11"/>
      <c r="CU35" s="11"/>
      <c r="CV35" s="11"/>
      <c r="CW35" s="11"/>
      <c r="CX35" s="11"/>
      <c r="CY35" s="11"/>
      <c r="CZ35" s="11"/>
      <c r="DJ35" s="15"/>
      <c r="DN35" s="11"/>
    </row>
    <row r="36" spans="23:118" ht="12.75">
      <c r="W36" s="28"/>
      <c r="Y36" s="11"/>
      <c r="AA36" s="10"/>
      <c r="AB36" s="10"/>
      <c r="AC36" s="10"/>
      <c r="AF36" s="28"/>
      <c r="AG36" s="10"/>
      <c r="AL36" s="28"/>
      <c r="AM36" s="38"/>
      <c r="AO36" s="38"/>
      <c r="AV36" s="38"/>
      <c r="AW36" s="28"/>
      <c r="AY36" s="11"/>
      <c r="BA36" s="11"/>
      <c r="BJ36" s="10"/>
      <c r="BO36" s="11"/>
      <c r="BP36" s="11"/>
      <c r="BQ36" s="11"/>
      <c r="BR36" s="10"/>
      <c r="BS36" s="11"/>
      <c r="BV36" s="11"/>
      <c r="BW36" s="11"/>
      <c r="BY36" s="11"/>
      <c r="BZ36" s="11"/>
      <c r="CA36" s="11"/>
      <c r="CB36" s="11"/>
      <c r="CC36" s="11"/>
      <c r="CD36" s="11"/>
      <c r="CE36" s="11"/>
      <c r="CF36" s="11"/>
      <c r="CG36" s="11"/>
      <c r="CH36" s="11"/>
      <c r="CI36" s="11"/>
      <c r="CJ36" s="11"/>
      <c r="CK36" s="11"/>
      <c r="CL36" s="11"/>
      <c r="CM36" s="9"/>
      <c r="CN36" s="11"/>
      <c r="CO36" s="11"/>
      <c r="CP36" s="11"/>
      <c r="CQ36" s="11"/>
      <c r="CR36" s="11"/>
      <c r="CS36" s="11"/>
      <c r="CT36" s="11"/>
      <c r="CU36" s="11"/>
      <c r="CV36" s="11"/>
      <c r="CW36" s="11"/>
      <c r="CX36" s="11"/>
      <c r="CZ36" s="11"/>
      <c r="DN36" s="9"/>
    </row>
    <row r="37" spans="25:118" ht="12.75">
      <c r="Y37" s="11"/>
      <c r="AA37" s="10"/>
      <c r="AB37" s="10"/>
      <c r="AC37" s="10"/>
      <c r="AF37" s="28"/>
      <c r="AG37" s="10"/>
      <c r="AM37" s="38"/>
      <c r="AO37" s="38"/>
      <c r="AV37" s="38"/>
      <c r="AW37" s="28"/>
      <c r="AY37" s="9"/>
      <c r="BA37" s="9"/>
      <c r="BJ37" s="10"/>
      <c r="BO37" s="9"/>
      <c r="BP37" s="11"/>
      <c r="BQ37" s="11"/>
      <c r="BR37" s="10"/>
      <c r="BS37" s="11"/>
      <c r="BV37" s="11"/>
      <c r="BW37" s="11"/>
      <c r="BY37" s="11"/>
      <c r="BZ37" s="11"/>
      <c r="CA37" s="9"/>
      <c r="CB37" s="11"/>
      <c r="CC37" s="11"/>
      <c r="CD37" s="11"/>
      <c r="CE37" s="11"/>
      <c r="CF37" s="11"/>
      <c r="CG37" s="11"/>
      <c r="CH37" s="11"/>
      <c r="CI37" s="11"/>
      <c r="CJ37" s="11"/>
      <c r="CK37" s="11"/>
      <c r="CL37" s="11"/>
      <c r="CM37" s="9"/>
      <c r="CN37" s="11"/>
      <c r="CO37" s="11"/>
      <c r="CP37" s="11"/>
      <c r="CQ37" s="11"/>
      <c r="CR37" s="11"/>
      <c r="CS37" s="11"/>
      <c r="CT37" s="11"/>
      <c r="CU37" s="11"/>
      <c r="CV37" s="11"/>
      <c r="CW37" s="11"/>
      <c r="CX37" s="11"/>
      <c r="CZ37" s="11"/>
      <c r="DN37" s="11"/>
    </row>
    <row r="38" spans="25:118" ht="12.75">
      <c r="Y38" s="11"/>
      <c r="AA38" s="10"/>
      <c r="AB38" s="10"/>
      <c r="AC38" s="10"/>
      <c r="AF38" s="28"/>
      <c r="AG38" s="10"/>
      <c r="AM38" s="38"/>
      <c r="AO38" s="38"/>
      <c r="AV38" s="38"/>
      <c r="AW38" s="28"/>
      <c r="AY38" s="9"/>
      <c r="BA38" s="9"/>
      <c r="BJ38" s="10"/>
      <c r="BO38" s="9"/>
      <c r="BP38" s="11"/>
      <c r="BQ38" s="11"/>
      <c r="BV38" s="11"/>
      <c r="BW38" s="11"/>
      <c r="BY38" s="11"/>
      <c r="BZ38" s="11"/>
      <c r="CA38" s="9"/>
      <c r="CB38" s="11"/>
      <c r="CC38" s="11"/>
      <c r="CD38" s="11"/>
      <c r="CE38" s="11"/>
      <c r="CF38" s="11"/>
      <c r="CG38" s="11"/>
      <c r="CH38" s="11"/>
      <c r="CI38" s="11"/>
      <c r="CJ38" s="11"/>
      <c r="CK38" s="11"/>
      <c r="CL38" s="11"/>
      <c r="CM38" s="9"/>
      <c r="CN38" s="11"/>
      <c r="CO38" s="11"/>
      <c r="CP38" s="11"/>
      <c r="CQ38" s="11"/>
      <c r="CR38" s="11"/>
      <c r="CS38" s="11"/>
      <c r="CT38" s="11"/>
      <c r="CU38" s="11"/>
      <c r="CV38" s="11"/>
      <c r="CW38" s="11"/>
      <c r="CX38" s="11"/>
      <c r="DN38" s="11"/>
    </row>
    <row r="39" spans="25:118" ht="12.75">
      <c r="Y39" s="11"/>
      <c r="AA39" s="10"/>
      <c r="AB39" s="10"/>
      <c r="AC39" s="10"/>
      <c r="AG39" s="10"/>
      <c r="AO39" s="38"/>
      <c r="AV39" s="38"/>
      <c r="AY39" s="11"/>
      <c r="BA39" s="11"/>
      <c r="BJ39" s="10"/>
      <c r="BK39" s="10"/>
      <c r="BO39" s="11"/>
      <c r="BP39" s="11"/>
      <c r="BQ39" s="11"/>
      <c r="BR39" s="10"/>
      <c r="BV39" s="11"/>
      <c r="BW39" s="11"/>
      <c r="BY39" s="11"/>
      <c r="BZ39" s="11"/>
      <c r="CA39" s="11"/>
      <c r="CB39" s="11"/>
      <c r="CC39" s="11"/>
      <c r="CD39" s="11"/>
      <c r="CE39" s="11"/>
      <c r="CF39" s="11"/>
      <c r="CG39" s="11"/>
      <c r="CH39" s="11"/>
      <c r="CI39" s="11"/>
      <c r="CJ39" s="11"/>
      <c r="CK39" s="11"/>
      <c r="CL39" s="11"/>
      <c r="CM39" s="9"/>
      <c r="CN39" s="11"/>
      <c r="CO39" s="11"/>
      <c r="CP39" s="11"/>
      <c r="CQ39" s="11"/>
      <c r="CR39" s="11"/>
      <c r="CS39" s="11"/>
      <c r="CT39" s="11"/>
      <c r="CU39" s="11"/>
      <c r="CV39" s="11"/>
      <c r="CW39" s="11"/>
      <c r="CX39" s="11"/>
      <c r="DN39" s="11"/>
    </row>
    <row r="40" spans="25:118" ht="12.75">
      <c r="Y40" s="11"/>
      <c r="AA40" s="10"/>
      <c r="AB40" s="10"/>
      <c r="AC40" s="10"/>
      <c r="AG40" s="10"/>
      <c r="AO40" s="28"/>
      <c r="AV40" s="38"/>
      <c r="AW40" s="28"/>
      <c r="AY40" s="11"/>
      <c r="BA40" s="11"/>
      <c r="BJ40" s="10"/>
      <c r="BO40" s="11"/>
      <c r="BP40" s="11"/>
      <c r="BQ40" s="11"/>
      <c r="BR40" s="10"/>
      <c r="BV40" s="11"/>
      <c r="BW40" s="11"/>
      <c r="BY40" s="11"/>
      <c r="BZ40" s="11"/>
      <c r="CA40" s="11"/>
      <c r="CB40" s="11"/>
      <c r="CC40" s="11"/>
      <c r="CD40" s="11"/>
      <c r="CE40" s="11"/>
      <c r="CF40" s="11"/>
      <c r="CG40" s="11"/>
      <c r="CH40" s="11"/>
      <c r="CI40" s="11"/>
      <c r="CJ40" s="11"/>
      <c r="CK40" s="11"/>
      <c r="CL40" s="11"/>
      <c r="CM40" s="9"/>
      <c r="CN40" s="11"/>
      <c r="CO40" s="11"/>
      <c r="CP40" s="11"/>
      <c r="CQ40" s="11"/>
      <c r="CR40" s="11"/>
      <c r="CS40" s="11"/>
      <c r="CT40" s="11"/>
      <c r="CU40" s="11"/>
      <c r="CV40" s="11"/>
      <c r="CW40" s="11"/>
      <c r="CX40" s="11"/>
      <c r="DN40" s="11"/>
    </row>
    <row r="41" spans="25:118" ht="12.75">
      <c r="Y41" s="11"/>
      <c r="AA41" s="10"/>
      <c r="AB41" s="10"/>
      <c r="AC41" s="10"/>
      <c r="AG41" s="10"/>
      <c r="AO41" s="28"/>
      <c r="AV41" s="38"/>
      <c r="AY41" s="11"/>
      <c r="BA41" s="11"/>
      <c r="BJ41" s="28"/>
      <c r="BO41" s="11"/>
      <c r="BP41" s="11"/>
      <c r="BQ41" s="9"/>
      <c r="BR41" s="10"/>
      <c r="BV41" s="11"/>
      <c r="BW41" s="11"/>
      <c r="BY41" s="11"/>
      <c r="BZ41" s="11"/>
      <c r="CA41" s="9"/>
      <c r="CB41" s="11"/>
      <c r="CC41" s="11"/>
      <c r="CD41" s="11"/>
      <c r="CE41" s="11"/>
      <c r="CF41" s="11"/>
      <c r="CG41" s="11"/>
      <c r="CH41" s="11"/>
      <c r="CI41" s="11"/>
      <c r="CJ41" s="11"/>
      <c r="CK41" s="11"/>
      <c r="CL41" s="11"/>
      <c r="CM41" s="9"/>
      <c r="CN41" s="11"/>
      <c r="CO41" s="11"/>
      <c r="CP41" s="11"/>
      <c r="CQ41" s="11"/>
      <c r="CR41" s="11"/>
      <c r="CS41" s="11"/>
      <c r="CT41" s="11"/>
      <c r="CU41" s="11"/>
      <c r="CV41" s="11"/>
      <c r="CW41" s="11"/>
      <c r="CX41" s="11"/>
      <c r="CZ41" s="15"/>
      <c r="DN41" s="11"/>
    </row>
    <row r="42" spans="25:118" ht="12.75">
      <c r="Y42" s="11"/>
      <c r="AA42" s="10"/>
      <c r="AB42" s="10"/>
      <c r="AC42" s="10"/>
      <c r="AG42" s="28"/>
      <c r="AO42" s="28"/>
      <c r="AV42" s="38"/>
      <c r="AY42" s="11"/>
      <c r="BA42" s="11"/>
      <c r="BJ42" s="28"/>
      <c r="BO42" s="11"/>
      <c r="BP42" s="11"/>
      <c r="BQ42" s="11"/>
      <c r="BR42" s="10"/>
      <c r="BV42" s="11"/>
      <c r="BW42" s="11"/>
      <c r="BY42" s="11"/>
      <c r="BZ42" s="11"/>
      <c r="CA42" s="11"/>
      <c r="CB42" s="11"/>
      <c r="CC42" s="11"/>
      <c r="CD42" s="11"/>
      <c r="CE42" s="11"/>
      <c r="CF42" s="11"/>
      <c r="CG42" s="11"/>
      <c r="CH42" s="11"/>
      <c r="CI42" s="11"/>
      <c r="CJ42" s="11"/>
      <c r="CK42" s="11"/>
      <c r="CL42" s="9"/>
      <c r="CM42" s="9"/>
      <c r="CN42" s="11"/>
      <c r="CO42" s="11"/>
      <c r="CP42" s="11"/>
      <c r="CQ42" s="11"/>
      <c r="CR42" s="11"/>
      <c r="CS42" s="11"/>
      <c r="CT42" s="11"/>
      <c r="CU42" s="11"/>
      <c r="CV42" s="11"/>
      <c r="CW42" s="11"/>
      <c r="CX42" s="11"/>
      <c r="CZ42" s="15"/>
      <c r="DN42" s="11"/>
    </row>
    <row r="43" spans="25:118" ht="12.75">
      <c r="Y43" s="11"/>
      <c r="AA43" s="10"/>
      <c r="AB43" s="10"/>
      <c r="AC43" s="10"/>
      <c r="AG43" s="28"/>
      <c r="AO43" s="28"/>
      <c r="AV43" s="38"/>
      <c r="AY43" s="9"/>
      <c r="BA43" s="9"/>
      <c r="BJ43" s="28"/>
      <c r="BO43" s="9"/>
      <c r="BP43" s="11"/>
      <c r="BQ43" s="11"/>
      <c r="BV43" s="11"/>
      <c r="BW43" s="11"/>
      <c r="BX43" s="11"/>
      <c r="BY43" s="11"/>
      <c r="BZ43" s="11"/>
      <c r="CA43" s="9"/>
      <c r="CB43" s="11"/>
      <c r="CC43" s="11"/>
      <c r="CD43" s="11"/>
      <c r="CE43" s="11"/>
      <c r="CF43" s="11"/>
      <c r="CG43" s="11"/>
      <c r="CH43" s="11"/>
      <c r="CI43" s="11"/>
      <c r="CJ43" s="11"/>
      <c r="CK43" s="11"/>
      <c r="CL43" s="11"/>
      <c r="CM43" s="9"/>
      <c r="CN43" s="11"/>
      <c r="CO43" s="9"/>
      <c r="CP43" s="11"/>
      <c r="CQ43" s="11"/>
      <c r="CR43" s="11"/>
      <c r="CS43" s="11"/>
      <c r="CT43" s="11"/>
      <c r="CU43" s="11"/>
      <c r="CV43" s="11"/>
      <c r="CW43" s="11"/>
      <c r="CX43" s="11"/>
      <c r="CZ43" s="15"/>
      <c r="DN43" s="9"/>
    </row>
    <row r="44" spans="25:118" ht="12.75">
      <c r="Y44" s="11"/>
      <c r="AA44" s="10"/>
      <c r="AB44" s="10"/>
      <c r="AC44" s="10"/>
      <c r="AG44" s="10"/>
      <c r="AV44" s="38"/>
      <c r="AY44" s="11"/>
      <c r="BA44" s="11"/>
      <c r="BJ44" s="28"/>
      <c r="BK44" s="10"/>
      <c r="BO44" s="11"/>
      <c r="BP44" s="11"/>
      <c r="BQ44" s="11"/>
      <c r="BR44" s="10"/>
      <c r="BV44" s="11"/>
      <c r="BW44" s="11"/>
      <c r="BX44" s="11"/>
      <c r="BY44" s="11"/>
      <c r="BZ44" s="11"/>
      <c r="CA44" s="11"/>
      <c r="CB44" s="11"/>
      <c r="CC44" s="11"/>
      <c r="CD44" s="11"/>
      <c r="CE44" s="11"/>
      <c r="CF44" s="11"/>
      <c r="CG44" s="11"/>
      <c r="CH44" s="11"/>
      <c r="CI44" s="11"/>
      <c r="CJ44" s="11"/>
      <c r="CK44" s="11"/>
      <c r="CL44" s="11"/>
      <c r="CM44" s="9"/>
      <c r="CN44" s="11"/>
      <c r="CO44" s="11"/>
      <c r="CP44" s="11"/>
      <c r="CQ44" s="11"/>
      <c r="CR44" s="11"/>
      <c r="CS44" s="11"/>
      <c r="CT44" s="11"/>
      <c r="CU44" s="11"/>
      <c r="CV44" s="11"/>
      <c r="CW44" s="11"/>
      <c r="CX44" s="11"/>
      <c r="DN44" s="9"/>
    </row>
    <row r="45" spans="25:118" ht="12.75">
      <c r="Y45" s="11"/>
      <c r="AA45" s="10"/>
      <c r="AB45" s="10"/>
      <c r="AC45" s="10"/>
      <c r="AG45" s="10"/>
      <c r="AV45" s="28"/>
      <c r="AY45" s="11"/>
      <c r="BA45" s="11"/>
      <c r="BJ45" s="37"/>
      <c r="BO45" s="11"/>
      <c r="BP45" s="11"/>
      <c r="BQ45" s="11"/>
      <c r="BR45" s="10"/>
      <c r="BV45" s="11"/>
      <c r="BW45" s="11"/>
      <c r="BX45" s="11"/>
      <c r="BY45" s="11"/>
      <c r="BZ45" s="11"/>
      <c r="CA45" s="9"/>
      <c r="CB45" s="11"/>
      <c r="CC45" s="11"/>
      <c r="CD45" s="11"/>
      <c r="CE45" s="11"/>
      <c r="CF45" s="11"/>
      <c r="CG45" s="11"/>
      <c r="CH45" s="11"/>
      <c r="CI45" s="11"/>
      <c r="CJ45" s="11"/>
      <c r="CK45" s="11"/>
      <c r="CL45" s="11"/>
      <c r="CM45" s="9"/>
      <c r="CN45" s="11"/>
      <c r="CO45" s="11"/>
      <c r="CP45" s="11"/>
      <c r="CQ45" s="11"/>
      <c r="CR45" s="11"/>
      <c r="CS45" s="9"/>
      <c r="CT45" s="11"/>
      <c r="CU45" s="11"/>
      <c r="CV45" s="11"/>
      <c r="CW45" s="11"/>
      <c r="CX45" s="11"/>
      <c r="DN45" s="11"/>
    </row>
    <row r="46" spans="25:118" ht="12.75">
      <c r="Y46" s="11"/>
      <c r="AA46" s="10"/>
      <c r="AB46" s="10"/>
      <c r="AC46" s="10"/>
      <c r="AG46" s="28"/>
      <c r="AV46" s="28"/>
      <c r="AY46" s="11"/>
      <c r="BA46" s="11"/>
      <c r="BJ46" s="37"/>
      <c r="BO46" s="11"/>
      <c r="BP46" s="11"/>
      <c r="BQ46" s="11"/>
      <c r="BR46" s="10"/>
      <c r="BV46" s="11"/>
      <c r="BW46" s="11"/>
      <c r="BX46" s="11"/>
      <c r="BY46" s="11"/>
      <c r="BZ46" s="11"/>
      <c r="CA46" s="11"/>
      <c r="CB46" s="11"/>
      <c r="CC46" s="11"/>
      <c r="CD46" s="11"/>
      <c r="CE46" s="11"/>
      <c r="CF46" s="11"/>
      <c r="CG46" s="9"/>
      <c r="CH46" s="11"/>
      <c r="CI46" s="11"/>
      <c r="CJ46" s="11"/>
      <c r="CK46" s="11"/>
      <c r="CL46" s="11"/>
      <c r="CM46" s="9"/>
      <c r="CN46" s="11"/>
      <c r="CO46" s="11"/>
      <c r="CP46" s="11"/>
      <c r="CQ46" s="11"/>
      <c r="CR46" s="11"/>
      <c r="CS46" s="11"/>
      <c r="CT46" s="11"/>
      <c r="CU46" s="11"/>
      <c r="CV46" s="11"/>
      <c r="CW46" s="11"/>
      <c r="CX46" s="11"/>
      <c r="DN46" s="11"/>
    </row>
    <row r="47" spans="25:118" ht="12.75">
      <c r="Y47" s="11"/>
      <c r="AA47" s="10"/>
      <c r="AB47" s="28"/>
      <c r="AC47" s="28"/>
      <c r="AG47" s="28"/>
      <c r="AV47" s="28"/>
      <c r="AY47" s="11"/>
      <c r="BA47" s="11"/>
      <c r="BO47" s="11"/>
      <c r="BP47" s="11"/>
      <c r="BQ47" s="11"/>
      <c r="BR47" s="10"/>
      <c r="BV47" s="11"/>
      <c r="BW47" s="11"/>
      <c r="BY47" s="11"/>
      <c r="BZ47" s="11"/>
      <c r="CA47" s="11"/>
      <c r="CB47" s="11"/>
      <c r="CC47" s="11"/>
      <c r="CD47" s="9"/>
      <c r="CE47" s="11"/>
      <c r="CF47" s="11"/>
      <c r="CG47" s="11"/>
      <c r="CH47" s="11"/>
      <c r="CI47" s="11"/>
      <c r="CJ47" s="11"/>
      <c r="CK47" s="11"/>
      <c r="CL47" s="11"/>
      <c r="CM47" s="9"/>
      <c r="CN47" s="11"/>
      <c r="CO47" s="11"/>
      <c r="CP47" s="11"/>
      <c r="CQ47" s="11"/>
      <c r="CR47" s="11"/>
      <c r="CS47" s="11"/>
      <c r="CT47" s="11"/>
      <c r="CU47" s="11"/>
      <c r="CV47" s="11"/>
      <c r="CW47" s="11"/>
      <c r="CX47" s="11"/>
      <c r="DN47" s="11"/>
    </row>
    <row r="48" spans="25:118" ht="12.75">
      <c r="Y48" s="11"/>
      <c r="AA48" s="10"/>
      <c r="AG48" s="28"/>
      <c r="AV48" s="28"/>
      <c r="AY48" s="11"/>
      <c r="BA48" s="11"/>
      <c r="BO48" s="11"/>
      <c r="BP48" s="11"/>
      <c r="BQ48" s="9"/>
      <c r="BR48" s="10"/>
      <c r="BV48" s="11"/>
      <c r="BW48" s="11"/>
      <c r="BY48" s="11"/>
      <c r="BZ48" s="11"/>
      <c r="CA48" s="11"/>
      <c r="CB48" s="11"/>
      <c r="CC48" s="11"/>
      <c r="CD48" s="11"/>
      <c r="CE48" s="11"/>
      <c r="CF48" s="11"/>
      <c r="CG48" s="11"/>
      <c r="CH48" s="11"/>
      <c r="CI48" s="11"/>
      <c r="CJ48" s="11"/>
      <c r="CK48" s="11"/>
      <c r="CL48" s="11"/>
      <c r="CM48" s="9"/>
      <c r="CN48" s="11"/>
      <c r="CO48" s="11"/>
      <c r="CP48" s="11"/>
      <c r="CQ48" s="11"/>
      <c r="CR48" s="11"/>
      <c r="CS48" s="11"/>
      <c r="CT48" s="11"/>
      <c r="CU48" s="11"/>
      <c r="CV48" s="11"/>
      <c r="CW48" s="11"/>
      <c r="CX48" s="11"/>
      <c r="DN48" s="11"/>
    </row>
    <row r="49" spans="25:118" ht="12.75">
      <c r="Y49" s="11"/>
      <c r="AA49" s="10"/>
      <c r="AB49" s="28"/>
      <c r="AC49" s="28"/>
      <c r="AG49" s="28"/>
      <c r="AV49" s="28"/>
      <c r="AY49" s="11"/>
      <c r="BA49" s="11"/>
      <c r="BO49" s="11"/>
      <c r="BP49" s="11"/>
      <c r="BQ49" s="9"/>
      <c r="BR49" s="10"/>
      <c r="BV49" s="11"/>
      <c r="BW49" s="11"/>
      <c r="BY49" s="11"/>
      <c r="BZ49" s="11"/>
      <c r="CA49" s="11"/>
      <c r="CB49" s="11"/>
      <c r="CC49" s="11"/>
      <c r="CD49" s="11"/>
      <c r="CE49" s="11"/>
      <c r="CF49" s="11"/>
      <c r="CG49" s="11"/>
      <c r="CH49" s="11"/>
      <c r="CI49" s="11"/>
      <c r="CJ49" s="11"/>
      <c r="CK49" s="11"/>
      <c r="CL49" s="11"/>
      <c r="CM49" s="9"/>
      <c r="CN49" s="11"/>
      <c r="CO49" s="11"/>
      <c r="CP49" s="11"/>
      <c r="CQ49" s="11"/>
      <c r="CR49" s="11"/>
      <c r="CS49" s="11"/>
      <c r="CT49" s="11"/>
      <c r="CU49" s="11"/>
      <c r="CV49" s="11"/>
      <c r="CW49" s="11"/>
      <c r="CX49" s="11"/>
      <c r="DN49" s="11"/>
    </row>
    <row r="50" spans="25:118" ht="12.75">
      <c r="Y50" s="11"/>
      <c r="AA50" s="10"/>
      <c r="AB50" s="28"/>
      <c r="AC50" s="28"/>
      <c r="AY50" s="11"/>
      <c r="BA50" s="11"/>
      <c r="BK50" s="10"/>
      <c r="BO50" s="11"/>
      <c r="BP50" s="11"/>
      <c r="BQ50" s="11"/>
      <c r="BR50" s="10"/>
      <c r="BV50" s="11"/>
      <c r="BW50" s="11"/>
      <c r="BY50" s="11"/>
      <c r="BZ50" s="11"/>
      <c r="CA50" s="9"/>
      <c r="CB50" s="11"/>
      <c r="CC50" s="11"/>
      <c r="CD50" s="11"/>
      <c r="CE50" s="11"/>
      <c r="CF50" s="11"/>
      <c r="CG50" s="11"/>
      <c r="CH50" s="11"/>
      <c r="CI50" s="11"/>
      <c r="CJ50" s="11"/>
      <c r="CK50" s="11"/>
      <c r="CL50" s="11"/>
      <c r="CM50" s="9"/>
      <c r="CN50" s="11"/>
      <c r="CO50" s="11"/>
      <c r="CP50" s="11"/>
      <c r="CQ50" s="11"/>
      <c r="CR50" s="11"/>
      <c r="CS50" s="11"/>
      <c r="CT50" s="11"/>
      <c r="CU50" s="11"/>
      <c r="CV50" s="11"/>
      <c r="CW50" s="11"/>
      <c r="CX50" s="11"/>
      <c r="DN50" s="11"/>
    </row>
    <row r="51" spans="25:118" ht="12.75">
      <c r="Y51" s="11"/>
      <c r="AA51" s="10"/>
      <c r="AB51" s="28"/>
      <c r="AC51" s="28"/>
      <c r="AY51" s="11"/>
      <c r="BA51" s="11"/>
      <c r="BK51" s="10"/>
      <c r="BO51" s="11"/>
      <c r="BP51" s="11"/>
      <c r="BQ51" s="9"/>
      <c r="BR51" s="10"/>
      <c r="BV51" s="11"/>
      <c r="BW51" s="11"/>
      <c r="BY51" s="11"/>
      <c r="BZ51" s="11"/>
      <c r="CA51" s="9"/>
      <c r="CB51" s="11"/>
      <c r="CC51" s="11"/>
      <c r="CD51" s="11"/>
      <c r="CE51" s="11"/>
      <c r="CF51" s="11"/>
      <c r="CG51" s="11"/>
      <c r="CH51" s="11"/>
      <c r="CI51" s="11"/>
      <c r="CJ51" s="11"/>
      <c r="CK51" s="11"/>
      <c r="CL51" s="11"/>
      <c r="CM51" s="9"/>
      <c r="CN51" s="11"/>
      <c r="CO51" s="11"/>
      <c r="CP51" s="11"/>
      <c r="CQ51" s="11"/>
      <c r="CR51" s="11"/>
      <c r="CS51" s="11"/>
      <c r="CT51" s="11"/>
      <c r="CU51" s="11"/>
      <c r="CV51" s="11"/>
      <c r="CW51" s="11"/>
      <c r="CX51" s="11"/>
      <c r="DN51" s="11"/>
    </row>
    <row r="52" spans="25:118" ht="12.75">
      <c r="Y52" s="11"/>
      <c r="AA52" s="10"/>
      <c r="AB52" s="28"/>
      <c r="AC52" s="28"/>
      <c r="AY52" s="11"/>
      <c r="BA52" s="11"/>
      <c r="BO52" s="11"/>
      <c r="BP52" s="11"/>
      <c r="BQ52" s="11"/>
      <c r="BV52" s="11"/>
      <c r="BW52" s="11"/>
      <c r="BY52" s="11"/>
      <c r="BZ52" s="11"/>
      <c r="CA52" s="9"/>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DN52" s="11"/>
    </row>
    <row r="53" spans="25:118" ht="12.75">
      <c r="Y53" s="11"/>
      <c r="AA53" s="10"/>
      <c r="AB53" s="28"/>
      <c r="AC53" s="28"/>
      <c r="AY53" s="11"/>
      <c r="BA53" s="11"/>
      <c r="BK53" s="10"/>
      <c r="BO53" s="11"/>
      <c r="BP53" s="11"/>
      <c r="BQ53" s="9"/>
      <c r="BR53" s="10"/>
      <c r="BV53" s="11"/>
      <c r="BW53" s="11"/>
      <c r="BY53" s="11"/>
      <c r="BZ53" s="11"/>
      <c r="CA53" s="9"/>
      <c r="CB53" s="11"/>
      <c r="CC53" s="11"/>
      <c r="CD53" s="11"/>
      <c r="CE53" s="11"/>
      <c r="CF53" s="11"/>
      <c r="CG53" s="11"/>
      <c r="CH53" s="11"/>
      <c r="CI53" s="11"/>
      <c r="CJ53" s="11"/>
      <c r="CK53" s="11"/>
      <c r="CL53" s="11"/>
      <c r="CM53" s="9"/>
      <c r="CN53" s="11"/>
      <c r="CO53" s="11"/>
      <c r="CP53" s="9"/>
      <c r="CQ53" s="11"/>
      <c r="CR53" s="11"/>
      <c r="CS53" s="11"/>
      <c r="CT53" s="11"/>
      <c r="CU53" s="11"/>
      <c r="CV53" s="11"/>
      <c r="CW53" s="11"/>
      <c r="CX53" s="11"/>
      <c r="DN53" s="9"/>
    </row>
    <row r="54" spans="25:118" ht="12.75">
      <c r="Y54" s="11"/>
      <c r="AA54" s="28"/>
      <c r="AY54" s="11"/>
      <c r="BA54" s="11"/>
      <c r="BK54" s="10"/>
      <c r="BO54" s="11"/>
      <c r="BP54" s="11"/>
      <c r="BQ54" s="11"/>
      <c r="BV54" s="11"/>
      <c r="BW54" s="11"/>
      <c r="BY54" s="11"/>
      <c r="BZ54" s="11"/>
      <c r="CA54" s="9"/>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DN54" s="11"/>
    </row>
    <row r="55" spans="25:118" ht="12.75">
      <c r="Y55" s="11"/>
      <c r="AA55" s="28"/>
      <c r="AY55" s="11"/>
      <c r="BA55" s="11"/>
      <c r="BO55" s="11"/>
      <c r="BP55" s="11"/>
      <c r="BQ55" s="9"/>
      <c r="BR55" s="10"/>
      <c r="BV55" s="11"/>
      <c r="BW55" s="11"/>
      <c r="BY55" s="11"/>
      <c r="BZ55" s="11"/>
      <c r="CA55" s="9"/>
      <c r="CB55" s="11"/>
      <c r="CC55" s="11"/>
      <c r="CD55" s="11"/>
      <c r="CE55" s="11"/>
      <c r="CF55" s="11"/>
      <c r="CG55" s="11"/>
      <c r="CH55" s="11"/>
      <c r="CI55" s="11"/>
      <c r="CJ55" s="11"/>
      <c r="CK55" s="11"/>
      <c r="CL55" s="11"/>
      <c r="CM55" s="9"/>
      <c r="CN55" s="11"/>
      <c r="CO55" s="11"/>
      <c r="CP55" s="11"/>
      <c r="CQ55" s="11"/>
      <c r="CR55" s="11"/>
      <c r="CS55" s="11"/>
      <c r="CT55" s="11"/>
      <c r="CU55" s="11"/>
      <c r="CV55" s="11"/>
      <c r="CW55" s="11"/>
      <c r="CX55" s="11"/>
      <c r="DN55" s="9"/>
    </row>
    <row r="56" spans="25:118" ht="12.75">
      <c r="Y56" s="11"/>
      <c r="AA56" s="28"/>
      <c r="AY56" s="11"/>
      <c r="BA56" s="11"/>
      <c r="BO56" s="11"/>
      <c r="BP56" s="11"/>
      <c r="BQ56" s="11"/>
      <c r="BR56" s="10"/>
      <c r="BV56" s="11"/>
      <c r="BW56" s="11"/>
      <c r="BY56" s="11"/>
      <c r="BZ56" s="11"/>
      <c r="CA56" s="9"/>
      <c r="CB56" s="11"/>
      <c r="CC56" s="11"/>
      <c r="CD56" s="11"/>
      <c r="CE56" s="11"/>
      <c r="CF56" s="11"/>
      <c r="CG56" s="11"/>
      <c r="CH56" s="11"/>
      <c r="CI56" s="11"/>
      <c r="CJ56" s="11"/>
      <c r="CK56" s="11"/>
      <c r="CL56" s="11"/>
      <c r="CM56" s="9"/>
      <c r="CN56" s="11"/>
      <c r="CO56" s="11"/>
      <c r="CP56" s="11"/>
      <c r="CQ56" s="11"/>
      <c r="CR56" s="11"/>
      <c r="CS56" s="11"/>
      <c r="CT56" s="11"/>
      <c r="CU56" s="11"/>
      <c r="CV56" s="11"/>
      <c r="CW56" s="11"/>
      <c r="CX56" s="11"/>
      <c r="DN56" s="11"/>
    </row>
    <row r="57" spans="25:118" ht="12.75">
      <c r="Y57" s="11"/>
      <c r="AA57" s="28"/>
      <c r="AY57" s="11"/>
      <c r="BA57" s="11"/>
      <c r="BL57" s="10"/>
      <c r="BN57" s="10"/>
      <c r="BO57" s="11"/>
      <c r="BP57" s="11"/>
      <c r="BQ57" s="11"/>
      <c r="BR57" s="10"/>
      <c r="BV57" s="11"/>
      <c r="BW57" s="11"/>
      <c r="BY57" s="11"/>
      <c r="BZ57" s="11"/>
      <c r="CA57" s="11"/>
      <c r="CB57" s="11"/>
      <c r="CC57" s="11"/>
      <c r="CD57" s="11"/>
      <c r="CE57" s="11"/>
      <c r="CF57" s="11"/>
      <c r="CG57" s="11"/>
      <c r="CH57" s="11"/>
      <c r="CI57" s="11"/>
      <c r="CJ57" s="11"/>
      <c r="CK57" s="11"/>
      <c r="CL57" s="9"/>
      <c r="CM57" s="9"/>
      <c r="CN57" s="11"/>
      <c r="CO57" s="11"/>
      <c r="CP57" s="11"/>
      <c r="CQ57" s="11"/>
      <c r="CR57" s="11"/>
      <c r="CS57" s="11"/>
      <c r="CT57" s="11"/>
      <c r="CU57" s="11"/>
      <c r="CV57" s="11"/>
      <c r="CW57" s="11"/>
      <c r="CX57" s="11"/>
      <c r="DN57" s="11"/>
    </row>
    <row r="58" spans="25:118" ht="12.75">
      <c r="Y58" s="11"/>
      <c r="AY58" s="11"/>
      <c r="BA58" s="11"/>
      <c r="BO58" s="11"/>
      <c r="BP58" s="11"/>
      <c r="BQ58" s="11"/>
      <c r="BR58" s="10"/>
      <c r="BV58" s="11"/>
      <c r="BW58" s="11"/>
      <c r="BY58" s="11"/>
      <c r="BZ58" s="11"/>
      <c r="CA58" s="9"/>
      <c r="CB58" s="11"/>
      <c r="CC58" s="11"/>
      <c r="CD58" s="11"/>
      <c r="CE58" s="11"/>
      <c r="CF58" s="11"/>
      <c r="CG58" s="11"/>
      <c r="CH58" s="11"/>
      <c r="CI58" s="11"/>
      <c r="CJ58" s="11"/>
      <c r="CK58" s="11"/>
      <c r="CL58" s="11"/>
      <c r="CM58" s="9"/>
      <c r="CN58" s="11"/>
      <c r="CO58" s="11"/>
      <c r="CP58" s="11"/>
      <c r="CQ58" s="11"/>
      <c r="CR58" s="11"/>
      <c r="CS58" s="11"/>
      <c r="CT58" s="11"/>
      <c r="CU58" s="11"/>
      <c r="CV58" s="11"/>
      <c r="CW58" s="11"/>
      <c r="CX58" s="11"/>
      <c r="DN58" s="9"/>
    </row>
    <row r="59" spans="25:118" ht="12.75">
      <c r="Y59" s="9"/>
      <c r="AY59" s="11"/>
      <c r="BA59" s="11"/>
      <c r="BO59" s="11"/>
      <c r="BP59" s="11"/>
      <c r="BQ59" s="9"/>
      <c r="BR59" s="10"/>
      <c r="BV59" s="11"/>
      <c r="BW59" s="11"/>
      <c r="BY59" s="11"/>
      <c r="BZ59" s="11"/>
      <c r="CA59" s="9"/>
      <c r="CB59" s="11"/>
      <c r="CC59" s="11"/>
      <c r="CD59" s="11"/>
      <c r="CE59" s="11"/>
      <c r="CF59" s="11"/>
      <c r="CG59" s="11"/>
      <c r="CH59" s="11"/>
      <c r="CI59" s="11"/>
      <c r="CJ59" s="11"/>
      <c r="CK59" s="11"/>
      <c r="CL59" s="11"/>
      <c r="CM59" s="9"/>
      <c r="CN59" s="11"/>
      <c r="CO59" s="11"/>
      <c r="CP59" s="9"/>
      <c r="CQ59" s="11"/>
      <c r="CR59" s="11"/>
      <c r="CS59" s="11"/>
      <c r="CT59" s="11"/>
      <c r="CU59" s="11"/>
      <c r="CV59" s="11"/>
      <c r="CW59" s="11"/>
      <c r="CX59" s="11"/>
      <c r="DN59" s="11"/>
    </row>
    <row r="60" spans="25:118" ht="12.75">
      <c r="Y60" s="9"/>
      <c r="AY60" s="9"/>
      <c r="BA60" s="11"/>
      <c r="BO60" s="11"/>
      <c r="BP60" s="11"/>
      <c r="BQ60" s="9"/>
      <c r="BR60" s="10"/>
      <c r="BV60" s="11"/>
      <c r="BW60" s="11"/>
      <c r="BY60" s="11"/>
      <c r="BZ60" s="11"/>
      <c r="CA60" s="9"/>
      <c r="CB60" s="11"/>
      <c r="CC60" s="11"/>
      <c r="CD60" s="11"/>
      <c r="CE60" s="11"/>
      <c r="CF60" s="11"/>
      <c r="CG60" s="11"/>
      <c r="CH60" s="11"/>
      <c r="CI60" s="11"/>
      <c r="CJ60" s="11"/>
      <c r="CK60" s="11"/>
      <c r="CL60" s="11"/>
      <c r="CM60" s="11"/>
      <c r="CN60" s="11"/>
      <c r="CO60" s="11"/>
      <c r="CP60" s="9"/>
      <c r="CQ60" s="11"/>
      <c r="CR60" s="11"/>
      <c r="CS60" s="11"/>
      <c r="CT60" s="11"/>
      <c r="CU60" s="11"/>
      <c r="CV60" s="11"/>
      <c r="CW60" s="11"/>
      <c r="CX60" s="11"/>
      <c r="DN60" s="11"/>
    </row>
    <row r="61" spans="25:118" ht="12.75">
      <c r="Y61" s="11"/>
      <c r="AY61" s="11"/>
      <c r="BA61" s="11"/>
      <c r="BO61" s="11"/>
      <c r="BP61" s="11"/>
      <c r="BQ61" s="9"/>
      <c r="BR61" s="10"/>
      <c r="BV61" s="11"/>
      <c r="BW61" s="11"/>
      <c r="BY61" s="11"/>
      <c r="BZ61" s="11"/>
      <c r="CA61" s="9"/>
      <c r="CB61" s="11"/>
      <c r="CC61" s="11"/>
      <c r="CD61" s="11"/>
      <c r="CE61" s="11"/>
      <c r="CF61" s="11"/>
      <c r="CG61" s="11"/>
      <c r="CH61" s="11"/>
      <c r="CI61" s="11"/>
      <c r="CJ61" s="11"/>
      <c r="CK61" s="11"/>
      <c r="CL61" s="11"/>
      <c r="CM61" s="9"/>
      <c r="CN61" s="11"/>
      <c r="CO61" s="11"/>
      <c r="CP61" s="9"/>
      <c r="CQ61" s="11"/>
      <c r="CR61" s="11"/>
      <c r="CS61" s="11"/>
      <c r="CT61" s="11"/>
      <c r="CU61" s="11"/>
      <c r="CV61" s="11"/>
      <c r="CW61" s="11"/>
      <c r="CX61" s="11"/>
      <c r="DN61" s="11"/>
    </row>
    <row r="62" spans="25:118" ht="12.75">
      <c r="Y62" s="11"/>
      <c r="AY62" s="9"/>
      <c r="BA62" s="11"/>
      <c r="BK62" s="10"/>
      <c r="BO62" s="11"/>
      <c r="BP62" s="11"/>
      <c r="BQ62" s="11"/>
      <c r="BV62" s="11"/>
      <c r="BW62" s="11"/>
      <c r="BY62" s="11"/>
      <c r="BZ62" s="11"/>
      <c r="CA62" s="9"/>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DN62" s="11"/>
    </row>
    <row r="63" spans="25:118" ht="12.75">
      <c r="Y63" s="11"/>
      <c r="AY63" s="11"/>
      <c r="BA63" s="11"/>
      <c r="BJ63" s="10"/>
      <c r="BL63" s="10"/>
      <c r="BN63" s="10"/>
      <c r="BO63" s="11"/>
      <c r="BP63" s="11"/>
      <c r="BQ63" s="11"/>
      <c r="BR63" s="10"/>
      <c r="BV63" s="11"/>
      <c r="BW63" s="11"/>
      <c r="BY63" s="11"/>
      <c r="BZ63" s="11"/>
      <c r="CA63" s="11"/>
      <c r="CB63" s="11"/>
      <c r="CC63" s="11"/>
      <c r="CD63" s="11"/>
      <c r="CE63" s="11"/>
      <c r="CF63" s="11"/>
      <c r="CG63" s="11"/>
      <c r="CH63" s="11"/>
      <c r="CI63" s="11"/>
      <c r="CJ63" s="11"/>
      <c r="CK63" s="11"/>
      <c r="CL63" s="11"/>
      <c r="CM63" s="9"/>
      <c r="CN63" s="11"/>
      <c r="CO63" s="11"/>
      <c r="CP63" s="11"/>
      <c r="CQ63" s="11"/>
      <c r="CR63" s="11"/>
      <c r="CS63" s="11"/>
      <c r="CT63" s="11"/>
      <c r="CU63" s="11"/>
      <c r="CV63" s="11"/>
      <c r="CW63" s="11"/>
      <c r="CX63" s="11"/>
      <c r="DN63" s="9"/>
    </row>
    <row r="64" spans="25:118" ht="12.75">
      <c r="Y64" s="11"/>
      <c r="AY64" s="11"/>
      <c r="BA64" s="11"/>
      <c r="BJ64" s="10"/>
      <c r="BK64" s="10"/>
      <c r="BO64" s="11"/>
      <c r="BP64" s="11"/>
      <c r="BQ64" s="11"/>
      <c r="BR64" s="10"/>
      <c r="BV64" s="11"/>
      <c r="BW64" s="11"/>
      <c r="BY64" s="11"/>
      <c r="BZ64" s="11"/>
      <c r="CA64" s="9"/>
      <c r="CB64" s="11"/>
      <c r="CC64" s="11"/>
      <c r="CD64" s="11"/>
      <c r="CE64" s="11"/>
      <c r="CF64" s="11"/>
      <c r="CG64" s="11"/>
      <c r="CH64" s="11"/>
      <c r="CI64" s="11"/>
      <c r="CJ64" s="11"/>
      <c r="CK64" s="11"/>
      <c r="CL64" s="11"/>
      <c r="CM64" s="9"/>
      <c r="CN64" s="11"/>
      <c r="CO64" s="11"/>
      <c r="CP64" s="11"/>
      <c r="CQ64" s="11"/>
      <c r="CR64" s="11"/>
      <c r="CS64" s="11"/>
      <c r="CT64" s="11"/>
      <c r="CU64" s="11"/>
      <c r="CV64" s="11"/>
      <c r="CW64" s="11"/>
      <c r="CX64" s="11"/>
      <c r="DN64" s="11"/>
    </row>
    <row r="65" spans="25:118" ht="12.75">
      <c r="Y65" s="11"/>
      <c r="AY65" s="11"/>
      <c r="BA65" s="11"/>
      <c r="BO65" s="11"/>
      <c r="BP65" s="11"/>
      <c r="BQ65" s="9"/>
      <c r="BR65" s="10"/>
      <c r="BV65" s="11"/>
      <c r="BW65" s="11"/>
      <c r="BY65" s="11"/>
      <c r="BZ65" s="11"/>
      <c r="CA65" s="9"/>
      <c r="CB65" s="11"/>
      <c r="CC65" s="11"/>
      <c r="CD65" s="11"/>
      <c r="CE65" s="11"/>
      <c r="CF65" s="11"/>
      <c r="CG65" s="11"/>
      <c r="CH65" s="11"/>
      <c r="CI65" s="11"/>
      <c r="CJ65" s="11"/>
      <c r="CK65" s="11"/>
      <c r="CL65" s="11"/>
      <c r="CM65" s="9"/>
      <c r="CN65" s="11"/>
      <c r="CO65" s="11"/>
      <c r="CP65" s="11"/>
      <c r="CQ65" s="11"/>
      <c r="CR65" s="11"/>
      <c r="CS65" s="11"/>
      <c r="CT65" s="11"/>
      <c r="CU65" s="11"/>
      <c r="CV65" s="11"/>
      <c r="CW65" s="11"/>
      <c r="CX65" s="11"/>
      <c r="DN65" s="11"/>
    </row>
    <row r="66" spans="25:118" ht="12.75">
      <c r="Y66" s="11"/>
      <c r="AY66" s="11"/>
      <c r="BA66" s="11"/>
      <c r="BO66" s="11"/>
      <c r="BP66" s="11"/>
      <c r="BQ66" s="9"/>
      <c r="BR66" s="10"/>
      <c r="BV66" s="11"/>
      <c r="BW66" s="11"/>
      <c r="BY66" s="11"/>
      <c r="BZ66" s="11"/>
      <c r="CA66" s="9"/>
      <c r="CB66" s="11"/>
      <c r="CD66" s="11"/>
      <c r="CE66" s="11"/>
      <c r="CF66" s="11"/>
      <c r="CG66" s="11"/>
      <c r="CH66" s="11"/>
      <c r="CI66" s="11"/>
      <c r="CJ66" s="11"/>
      <c r="CK66" s="11"/>
      <c r="CM66" s="9"/>
      <c r="CN66" s="11"/>
      <c r="CO66" s="11"/>
      <c r="CP66" s="11"/>
      <c r="CQ66" s="11"/>
      <c r="CR66" s="11"/>
      <c r="CS66" s="11"/>
      <c r="CT66" s="11"/>
      <c r="CU66" s="11"/>
      <c r="CV66" s="11"/>
      <c r="CW66" s="11"/>
      <c r="CX66" s="11"/>
      <c r="DN66" s="11"/>
    </row>
    <row r="67" spans="25:118" ht="12.75">
      <c r="Y67" s="11"/>
      <c r="AY67" s="11"/>
      <c r="BA67" s="11"/>
      <c r="BO67" s="11"/>
      <c r="BP67" s="11"/>
      <c r="BQ67" s="9"/>
      <c r="BR67" s="10"/>
      <c r="BV67" s="11"/>
      <c r="BW67" s="11"/>
      <c r="BY67" s="11"/>
      <c r="BZ67" s="11"/>
      <c r="CA67" s="11"/>
      <c r="CD67" s="11"/>
      <c r="CE67" s="11"/>
      <c r="CF67" s="11"/>
      <c r="CG67" s="11"/>
      <c r="CH67" s="11"/>
      <c r="CI67" s="11"/>
      <c r="CJ67" s="11"/>
      <c r="CK67" s="11"/>
      <c r="CM67" s="11"/>
      <c r="CN67" s="11"/>
      <c r="CO67" s="11"/>
      <c r="CP67" s="11"/>
      <c r="CQ67" s="11"/>
      <c r="CR67" s="11"/>
      <c r="CS67" s="11"/>
      <c r="CT67" s="11"/>
      <c r="CU67" s="11"/>
      <c r="CV67" s="11"/>
      <c r="CW67" s="11"/>
      <c r="CX67" s="11"/>
      <c r="DN67" s="11"/>
    </row>
    <row r="68" spans="25:118" ht="12.75">
      <c r="Y68" s="11"/>
      <c r="AY68" s="11"/>
      <c r="BA68" s="11"/>
      <c r="BO68" s="11"/>
      <c r="BP68" s="11"/>
      <c r="BQ68" s="9"/>
      <c r="BR68" s="10"/>
      <c r="BV68" s="11"/>
      <c r="BW68" s="11"/>
      <c r="BY68" s="11"/>
      <c r="BZ68" s="11"/>
      <c r="CA68" s="11"/>
      <c r="CD68" s="11"/>
      <c r="CF68" s="11"/>
      <c r="CG68" s="11"/>
      <c r="CH68" s="11"/>
      <c r="CI68" s="11"/>
      <c r="CJ68" s="11"/>
      <c r="CK68" s="11"/>
      <c r="CM68" s="9"/>
      <c r="CN68" s="11"/>
      <c r="CO68" s="11"/>
      <c r="CP68" s="11"/>
      <c r="CQ68" s="11"/>
      <c r="CR68" s="11"/>
      <c r="CS68" s="11"/>
      <c r="CT68" s="11"/>
      <c r="CU68" s="11"/>
      <c r="CV68" s="11"/>
      <c r="CW68" s="11"/>
      <c r="CX68" s="11"/>
      <c r="DN68" s="11"/>
    </row>
    <row r="69" spans="25:118" ht="12.75">
      <c r="Y69" s="11"/>
      <c r="AY69" s="11"/>
      <c r="BA69" s="11"/>
      <c r="BO69" s="11"/>
      <c r="BP69" s="11"/>
      <c r="BQ69" s="11"/>
      <c r="BR69" s="10"/>
      <c r="BV69" s="11"/>
      <c r="BW69" s="11"/>
      <c r="BY69" s="11"/>
      <c r="BZ69" s="9"/>
      <c r="CA69" s="11"/>
      <c r="CD69" s="11"/>
      <c r="CF69" s="11"/>
      <c r="CG69" s="11"/>
      <c r="CH69" s="11"/>
      <c r="CI69" s="11"/>
      <c r="CJ69" s="11"/>
      <c r="CK69" s="11"/>
      <c r="CM69" s="9"/>
      <c r="CN69" s="11"/>
      <c r="CO69" s="11"/>
      <c r="CP69" s="9"/>
      <c r="CQ69" s="11"/>
      <c r="CR69" s="11"/>
      <c r="CS69" s="11"/>
      <c r="CT69" s="11"/>
      <c r="CU69" s="11"/>
      <c r="CV69" s="11"/>
      <c r="CW69" s="11"/>
      <c r="CX69" s="11"/>
      <c r="DN69" s="9"/>
    </row>
    <row r="70" spans="25:118" ht="12.75">
      <c r="Y70" s="11"/>
      <c r="AY70" s="11"/>
      <c r="BA70" s="11"/>
      <c r="BJ70" s="10"/>
      <c r="BO70" s="11"/>
      <c r="BP70" s="9"/>
      <c r="BQ70" s="11"/>
      <c r="BR70" s="10"/>
      <c r="BV70" s="11"/>
      <c r="BW70" s="11"/>
      <c r="BY70" s="11"/>
      <c r="BZ70" s="11"/>
      <c r="CA70" s="11"/>
      <c r="CD70" s="11"/>
      <c r="CG70" s="11"/>
      <c r="CH70" s="11"/>
      <c r="CI70" s="11"/>
      <c r="CJ70" s="11"/>
      <c r="CK70" s="11"/>
      <c r="CM70" s="9"/>
      <c r="CN70" s="11"/>
      <c r="CO70" s="9"/>
      <c r="CP70" s="11"/>
      <c r="CQ70" s="11"/>
      <c r="CR70" s="11"/>
      <c r="CS70" s="11"/>
      <c r="CT70" s="11"/>
      <c r="CU70" s="11"/>
      <c r="CV70" s="11"/>
      <c r="CW70" s="11"/>
      <c r="CX70" s="11"/>
      <c r="DN70" s="11"/>
    </row>
    <row r="71" spans="25:118" ht="12.75">
      <c r="Y71" s="11"/>
      <c r="AY71" s="9"/>
      <c r="BA71" s="9"/>
      <c r="BO71" s="9"/>
      <c r="BP71" s="11"/>
      <c r="BQ71" s="11"/>
      <c r="BV71" s="11"/>
      <c r="BW71" s="11"/>
      <c r="BY71" s="11"/>
      <c r="BZ71" s="11"/>
      <c r="CA71" s="9"/>
      <c r="CG71" s="11"/>
      <c r="CH71" s="11"/>
      <c r="CI71" s="11"/>
      <c r="CJ71" s="11"/>
      <c r="CK71" s="11"/>
      <c r="CM71" s="9"/>
      <c r="CN71" s="11"/>
      <c r="CO71" s="11"/>
      <c r="CP71" s="11"/>
      <c r="CQ71" s="11"/>
      <c r="CR71" s="11"/>
      <c r="CS71" s="11"/>
      <c r="CT71" s="11"/>
      <c r="CU71" s="11"/>
      <c r="CV71" s="11"/>
      <c r="CW71" s="11"/>
      <c r="CX71" s="11"/>
      <c r="DN71" s="11"/>
    </row>
    <row r="72" spans="25:118" ht="12.75">
      <c r="Y72" s="11"/>
      <c r="AY72" s="11"/>
      <c r="BA72" s="11"/>
      <c r="BK72" s="10"/>
      <c r="BO72" s="11"/>
      <c r="BP72" s="11"/>
      <c r="BQ72" s="11"/>
      <c r="BV72" s="11"/>
      <c r="BW72" s="11"/>
      <c r="BY72" s="11"/>
      <c r="BZ72" s="11"/>
      <c r="CA72" s="9"/>
      <c r="CG72" s="11"/>
      <c r="CH72" s="11"/>
      <c r="CI72" s="11"/>
      <c r="CJ72" s="11"/>
      <c r="CK72" s="11"/>
      <c r="CM72" s="9"/>
      <c r="CN72" s="11"/>
      <c r="CO72" s="11"/>
      <c r="CP72" s="11"/>
      <c r="CQ72" s="11"/>
      <c r="CR72" s="11"/>
      <c r="CS72" s="11"/>
      <c r="CT72" s="11"/>
      <c r="CU72" s="11"/>
      <c r="CV72" s="11"/>
      <c r="CW72" s="11"/>
      <c r="CX72" s="11"/>
      <c r="DN72" s="11"/>
    </row>
    <row r="73" spans="25:118" ht="12.75">
      <c r="Y73" s="11"/>
      <c r="AY73" s="9"/>
      <c r="BA73" s="9"/>
      <c r="BO73" s="9"/>
      <c r="BP73" s="11"/>
      <c r="BQ73" s="11"/>
      <c r="BV73" s="11"/>
      <c r="BW73" s="11"/>
      <c r="BY73" s="11"/>
      <c r="BZ73" s="11"/>
      <c r="CA73" s="9"/>
      <c r="CG73" s="11"/>
      <c r="CH73" s="11"/>
      <c r="CI73" s="11"/>
      <c r="CJ73" s="11"/>
      <c r="CK73" s="11"/>
      <c r="CM73" s="9"/>
      <c r="CN73" s="11"/>
      <c r="CO73" s="11"/>
      <c r="CP73" s="11"/>
      <c r="CQ73" s="11"/>
      <c r="CR73" s="11"/>
      <c r="CS73" s="11"/>
      <c r="CT73" s="11"/>
      <c r="CU73" s="11"/>
      <c r="CV73" s="11"/>
      <c r="CW73" s="11"/>
      <c r="CX73" s="11"/>
      <c r="DN73" s="11"/>
    </row>
    <row r="74" spans="25:118" ht="12.75">
      <c r="Y74" s="11"/>
      <c r="AY74" s="11"/>
      <c r="BA74" s="11"/>
      <c r="BO74" s="11"/>
      <c r="BP74" s="11"/>
      <c r="BQ74" s="11"/>
      <c r="BR74" s="10"/>
      <c r="BV74" s="11"/>
      <c r="BW74" s="11"/>
      <c r="BY74" s="11"/>
      <c r="BZ74" s="11"/>
      <c r="CA74" s="11"/>
      <c r="CG74" s="11"/>
      <c r="CH74" s="11"/>
      <c r="CI74" s="11"/>
      <c r="CJ74" s="11"/>
      <c r="CK74" s="11"/>
      <c r="CM74" s="9"/>
      <c r="CN74" s="11"/>
      <c r="CO74" s="11"/>
      <c r="CP74" s="11"/>
      <c r="CQ74" s="11"/>
      <c r="CR74" s="11"/>
      <c r="CS74" s="11"/>
      <c r="CT74" s="11"/>
      <c r="CU74" s="11"/>
      <c r="CV74" s="11"/>
      <c r="CW74" s="11"/>
      <c r="CX74" s="11"/>
      <c r="DN74" s="11"/>
    </row>
    <row r="75" spans="25:118" ht="12.75">
      <c r="Y75" s="11"/>
      <c r="AY75" s="11"/>
      <c r="BA75" s="11"/>
      <c r="BO75" s="11"/>
      <c r="BP75" s="11"/>
      <c r="BQ75" s="9"/>
      <c r="BR75" s="10"/>
      <c r="BV75" s="11"/>
      <c r="BW75" s="11"/>
      <c r="BY75" s="11"/>
      <c r="BZ75" s="11"/>
      <c r="CA75" s="9"/>
      <c r="CG75" s="11"/>
      <c r="CH75" s="11"/>
      <c r="CI75" s="11"/>
      <c r="CJ75" s="11"/>
      <c r="CK75" s="11"/>
      <c r="CM75" s="9"/>
      <c r="CN75" s="11"/>
      <c r="CO75" s="11"/>
      <c r="CP75" s="11"/>
      <c r="CQ75" s="11"/>
      <c r="CR75" s="11"/>
      <c r="CS75" s="11"/>
      <c r="CT75" s="11"/>
      <c r="CU75" s="11"/>
      <c r="CV75" s="11"/>
      <c r="CW75" s="11"/>
      <c r="CX75" s="11"/>
      <c r="DN75" s="9"/>
    </row>
    <row r="76" spans="25:118" ht="12.75">
      <c r="Y76" s="9"/>
      <c r="AY76" s="11"/>
      <c r="BA76" s="11"/>
      <c r="BK76" s="10"/>
      <c r="BM76" s="10"/>
      <c r="BO76" s="11"/>
      <c r="BP76" s="11"/>
      <c r="BQ76" s="11"/>
      <c r="BR76" s="10"/>
      <c r="BV76" s="11"/>
      <c r="BW76" s="11"/>
      <c r="BY76" s="11"/>
      <c r="BZ76" s="11"/>
      <c r="CA76" s="9"/>
      <c r="CH76" s="11"/>
      <c r="CI76" s="11"/>
      <c r="CJ76" s="11"/>
      <c r="CK76" s="9"/>
      <c r="CM76" s="11"/>
      <c r="CN76" s="11"/>
      <c r="CO76" s="11"/>
      <c r="CP76" s="9"/>
      <c r="CQ76" s="11"/>
      <c r="CR76" s="11"/>
      <c r="CS76" s="11"/>
      <c r="CT76" s="11"/>
      <c r="CU76" s="11"/>
      <c r="CV76" s="11"/>
      <c r="CW76" s="11"/>
      <c r="CX76" s="11"/>
      <c r="DN76" s="11"/>
    </row>
    <row r="77" spans="25:118" ht="12.75">
      <c r="Y77" s="11"/>
      <c r="AY77" s="11"/>
      <c r="BA77" s="11"/>
      <c r="BJ77" s="10"/>
      <c r="BM77" s="10"/>
      <c r="BO77" s="11"/>
      <c r="BP77" s="11"/>
      <c r="BQ77" s="11"/>
      <c r="BR77" s="10"/>
      <c r="BV77" s="11"/>
      <c r="BW77" s="11"/>
      <c r="BY77" s="11"/>
      <c r="BZ77" s="11"/>
      <c r="CA77" s="9"/>
      <c r="CH77" s="11"/>
      <c r="CI77" s="11"/>
      <c r="CJ77" s="11"/>
      <c r="CK77" s="11"/>
      <c r="CM77" s="11"/>
      <c r="CN77" s="11"/>
      <c r="CO77" s="11"/>
      <c r="CP77" s="9"/>
      <c r="CQ77" s="11"/>
      <c r="CR77" s="11"/>
      <c r="CS77" s="11"/>
      <c r="CT77" s="11"/>
      <c r="CU77" s="11"/>
      <c r="CV77" s="11"/>
      <c r="CW77" s="11"/>
      <c r="CX77" s="11"/>
      <c r="DN77" s="11"/>
    </row>
    <row r="78" spans="25:118" ht="12.75">
      <c r="Y78" s="11"/>
      <c r="AY78" s="11"/>
      <c r="BA78" s="11"/>
      <c r="BL78" s="10"/>
      <c r="BM78" s="10"/>
      <c r="BN78" s="10"/>
      <c r="BO78" s="11"/>
      <c r="BP78" s="11"/>
      <c r="BQ78" s="9"/>
      <c r="BR78" s="10"/>
      <c r="BV78" s="11"/>
      <c r="BW78" s="11"/>
      <c r="BY78" s="11"/>
      <c r="BZ78" s="11"/>
      <c r="CA78" s="9"/>
      <c r="CH78" s="11"/>
      <c r="CI78" s="11"/>
      <c r="CJ78" s="11"/>
      <c r="CK78" s="11"/>
      <c r="CM78" s="9"/>
      <c r="CN78" s="11"/>
      <c r="CO78" s="11"/>
      <c r="CP78" s="11"/>
      <c r="CQ78" s="11"/>
      <c r="CR78" s="11"/>
      <c r="CS78" s="11"/>
      <c r="CT78" s="11"/>
      <c r="CU78" s="11"/>
      <c r="CV78" s="11"/>
      <c r="CW78" s="11"/>
      <c r="CX78" s="11"/>
      <c r="DN78" s="11"/>
    </row>
    <row r="79" spans="25:118" ht="12.75">
      <c r="Y79" s="11"/>
      <c r="AY79" s="11"/>
      <c r="BA79" s="11"/>
      <c r="BO79" s="11"/>
      <c r="BP79" s="11"/>
      <c r="BQ79" s="11"/>
      <c r="BR79" s="10"/>
      <c r="BV79" s="11"/>
      <c r="BW79" s="11"/>
      <c r="BY79" s="11"/>
      <c r="BZ79" s="11"/>
      <c r="CA79" s="11"/>
      <c r="CH79" s="11"/>
      <c r="CI79" s="11"/>
      <c r="CJ79" s="11"/>
      <c r="CK79" s="11"/>
      <c r="CM79" s="9"/>
      <c r="CN79" s="11"/>
      <c r="CO79" s="11"/>
      <c r="CP79" s="11"/>
      <c r="CQ79" s="11"/>
      <c r="CR79" s="11"/>
      <c r="CS79" s="11"/>
      <c r="CT79" s="11"/>
      <c r="CU79" s="11"/>
      <c r="CV79" s="11"/>
      <c r="CW79" s="11"/>
      <c r="CX79" s="11"/>
      <c r="DN79" s="11"/>
    </row>
    <row r="80" spans="25:118" ht="12.75">
      <c r="Y80" s="11"/>
      <c r="AY80" s="11"/>
      <c r="BA80" s="11"/>
      <c r="BO80" s="11"/>
      <c r="BP80" s="11"/>
      <c r="BQ80" s="9"/>
      <c r="BR80" s="10"/>
      <c r="BV80" s="11"/>
      <c r="BW80" s="11"/>
      <c r="BY80" s="11"/>
      <c r="BZ80" s="11"/>
      <c r="CA80" s="9"/>
      <c r="CH80" s="11"/>
      <c r="CI80" s="11"/>
      <c r="CJ80" s="11"/>
      <c r="CK80" s="11"/>
      <c r="CM80" s="9"/>
      <c r="CN80" s="11"/>
      <c r="CO80" s="11"/>
      <c r="CP80" s="11"/>
      <c r="CQ80" s="11"/>
      <c r="CR80" s="11"/>
      <c r="CS80" s="11"/>
      <c r="CT80" s="11"/>
      <c r="CU80" s="11"/>
      <c r="CV80" s="11"/>
      <c r="CW80" s="11"/>
      <c r="CX80" s="11"/>
      <c r="DN80" s="11"/>
    </row>
    <row r="81" spans="25:118" ht="12.75">
      <c r="Y81" s="11"/>
      <c r="AY81" s="11"/>
      <c r="BA81" s="11"/>
      <c r="BO81" s="11"/>
      <c r="BP81" s="11"/>
      <c r="BQ81" s="11"/>
      <c r="BR81" s="10"/>
      <c r="BV81" s="11"/>
      <c r="BW81" s="11"/>
      <c r="BY81" s="11"/>
      <c r="BZ81" s="11"/>
      <c r="CA81" s="9"/>
      <c r="CH81" s="11"/>
      <c r="CI81" s="11"/>
      <c r="CJ81" s="11"/>
      <c r="CK81" s="11"/>
      <c r="CM81" s="9"/>
      <c r="CN81" s="11"/>
      <c r="CO81" s="11"/>
      <c r="CP81" s="11"/>
      <c r="CQ81" s="11"/>
      <c r="CR81" s="11"/>
      <c r="CS81" s="11"/>
      <c r="CT81" s="11"/>
      <c r="CU81" s="11"/>
      <c r="CV81" s="11"/>
      <c r="CW81" s="11"/>
      <c r="CX81" s="11"/>
      <c r="DN81" s="11"/>
    </row>
    <row r="82" spans="25:118" ht="12.75">
      <c r="Y82" s="11"/>
      <c r="AY82" s="11"/>
      <c r="BA82" s="11"/>
      <c r="BK82" s="10"/>
      <c r="BO82" s="11"/>
      <c r="BP82" s="11"/>
      <c r="BQ82" s="11"/>
      <c r="BV82" s="11"/>
      <c r="BW82" s="11"/>
      <c r="BY82" s="11"/>
      <c r="BZ82" s="11"/>
      <c r="CA82" s="9"/>
      <c r="CH82" s="11"/>
      <c r="CI82" s="11"/>
      <c r="CJ82" s="11"/>
      <c r="CK82" s="11"/>
      <c r="CM82" s="9"/>
      <c r="CN82" s="11"/>
      <c r="CO82" s="11"/>
      <c r="CP82" s="11"/>
      <c r="CQ82" s="11"/>
      <c r="CR82" s="11"/>
      <c r="CS82" s="11"/>
      <c r="CT82" s="11"/>
      <c r="CU82" s="11"/>
      <c r="CV82" s="11"/>
      <c r="CW82" s="11"/>
      <c r="CX82" s="11"/>
      <c r="DN82" s="9"/>
    </row>
    <row r="83" spans="22:118" ht="12.75">
      <c r="V83" s="10"/>
      <c r="Y83" s="11"/>
      <c r="AY83" s="11"/>
      <c r="BA83" s="11"/>
      <c r="BK83" s="10"/>
      <c r="BO83" s="11"/>
      <c r="BP83" s="11"/>
      <c r="BQ83" s="11"/>
      <c r="BR83" s="10"/>
      <c r="BV83" s="11"/>
      <c r="BW83" s="11"/>
      <c r="BY83" s="11"/>
      <c r="BZ83" s="11"/>
      <c r="CA83" s="9"/>
      <c r="CH83" s="11"/>
      <c r="CI83" s="11"/>
      <c r="CJ83" s="11"/>
      <c r="CK83" s="11"/>
      <c r="CM83" s="9"/>
      <c r="CN83" s="11"/>
      <c r="CO83" s="11"/>
      <c r="CP83" s="11"/>
      <c r="CQ83" s="11"/>
      <c r="CR83" s="11"/>
      <c r="CS83" s="11"/>
      <c r="CT83" s="11"/>
      <c r="CU83" s="11"/>
      <c r="CV83" s="11"/>
      <c r="CW83" s="11"/>
      <c r="CX83" s="11"/>
      <c r="DN83" s="11"/>
    </row>
    <row r="84" spans="22:118" ht="12.75">
      <c r="V84" s="10"/>
      <c r="Y84" s="11"/>
      <c r="AY84" s="11"/>
      <c r="BA84" s="11"/>
      <c r="BO84" s="11"/>
      <c r="BP84" s="11"/>
      <c r="BQ84" s="9"/>
      <c r="BR84" s="10"/>
      <c r="BV84" s="11"/>
      <c r="BW84" s="11"/>
      <c r="BY84" s="11"/>
      <c r="BZ84" s="11"/>
      <c r="CA84" s="11"/>
      <c r="CH84" s="11"/>
      <c r="CI84" s="11"/>
      <c r="CJ84" s="11"/>
      <c r="CK84" s="11"/>
      <c r="CM84" s="9"/>
      <c r="CN84" s="11"/>
      <c r="CO84" s="11"/>
      <c r="CP84" s="11"/>
      <c r="CQ84" s="11"/>
      <c r="CR84" s="11"/>
      <c r="CS84" s="11"/>
      <c r="CT84" s="11"/>
      <c r="CU84" s="11"/>
      <c r="CV84" s="11"/>
      <c r="CW84" s="11"/>
      <c r="CX84" s="11"/>
      <c r="DN84" s="9"/>
    </row>
    <row r="85" spans="25:118" ht="12.75">
      <c r="Y85" s="11"/>
      <c r="AY85" s="11"/>
      <c r="BA85" s="11"/>
      <c r="BJ85" s="10"/>
      <c r="BO85" s="11"/>
      <c r="BP85" s="11"/>
      <c r="BQ85" s="9"/>
      <c r="BR85" s="10"/>
      <c r="BV85" s="11"/>
      <c r="BW85" s="11"/>
      <c r="BY85" s="11"/>
      <c r="BZ85" s="11"/>
      <c r="CA85" s="11"/>
      <c r="CH85" s="11"/>
      <c r="CI85" s="11"/>
      <c r="CJ85" s="11"/>
      <c r="CK85" s="11"/>
      <c r="CM85" s="9"/>
      <c r="CN85" s="11"/>
      <c r="CO85" s="11"/>
      <c r="CP85" s="11"/>
      <c r="CQ85" s="11"/>
      <c r="CR85" s="11"/>
      <c r="CS85" s="11"/>
      <c r="CT85" s="11"/>
      <c r="CU85" s="11"/>
      <c r="CV85" s="11"/>
      <c r="CW85" s="11"/>
      <c r="CX85" s="11"/>
      <c r="DN85" s="11"/>
    </row>
    <row r="86" spans="25:118" ht="12.75">
      <c r="Y86" s="11"/>
      <c r="AY86" s="9"/>
      <c r="BA86" s="9"/>
      <c r="BO86" s="9"/>
      <c r="BP86" s="11"/>
      <c r="BQ86" s="11"/>
      <c r="BV86" s="11"/>
      <c r="BW86" s="11"/>
      <c r="BY86" s="11"/>
      <c r="BZ86" s="11"/>
      <c r="CA86" s="9"/>
      <c r="CH86" s="11"/>
      <c r="CI86" s="11"/>
      <c r="CJ86" s="11"/>
      <c r="CK86" s="11"/>
      <c r="CN86" s="11"/>
      <c r="CO86" s="11"/>
      <c r="CP86" s="11"/>
      <c r="CQ86" s="11"/>
      <c r="CR86" s="11"/>
      <c r="CS86" s="11"/>
      <c r="CT86" s="11"/>
      <c r="CU86" s="11"/>
      <c r="CV86" s="11"/>
      <c r="CW86" s="11"/>
      <c r="CX86" s="11"/>
      <c r="DN86" s="11"/>
    </row>
    <row r="87" spans="25:118" ht="12.75">
      <c r="Y87" s="11"/>
      <c r="AY87" s="11"/>
      <c r="BA87" s="11"/>
      <c r="BO87" s="11"/>
      <c r="BP87" s="11"/>
      <c r="BQ87" s="11"/>
      <c r="BR87" s="10"/>
      <c r="BV87" s="11"/>
      <c r="BW87" s="11"/>
      <c r="BY87" s="11"/>
      <c r="BZ87" s="11"/>
      <c r="CA87" s="9"/>
      <c r="CH87" s="11"/>
      <c r="CI87" s="11"/>
      <c r="CJ87" s="11"/>
      <c r="CK87" s="11"/>
      <c r="CN87" s="11"/>
      <c r="CO87" s="11"/>
      <c r="CP87" s="11"/>
      <c r="CQ87" s="11"/>
      <c r="CR87" s="11"/>
      <c r="CS87" s="11"/>
      <c r="CT87" s="11"/>
      <c r="CU87" s="11"/>
      <c r="CV87" s="11"/>
      <c r="CW87" s="11"/>
      <c r="CX87" s="11"/>
      <c r="DN87" s="11"/>
    </row>
    <row r="88" spans="25:118" ht="12.75">
      <c r="Y88" s="9"/>
      <c r="AY88" s="11"/>
      <c r="BA88" s="11"/>
      <c r="BO88" s="11"/>
      <c r="BP88" s="11"/>
      <c r="BQ88" s="9"/>
      <c r="BR88" s="10"/>
      <c r="BV88" s="11"/>
      <c r="BW88" s="11"/>
      <c r="BY88" s="11"/>
      <c r="BZ88" s="11"/>
      <c r="CA88" s="9"/>
      <c r="CH88" s="11"/>
      <c r="CI88" s="11"/>
      <c r="CJ88" s="11"/>
      <c r="CK88" s="11"/>
      <c r="CN88" s="11"/>
      <c r="CO88" s="11"/>
      <c r="CP88" s="11"/>
      <c r="CQ88" s="11"/>
      <c r="CR88" s="11"/>
      <c r="CS88" s="11"/>
      <c r="CT88" s="11"/>
      <c r="CU88" s="11"/>
      <c r="CV88" s="11"/>
      <c r="CW88" s="11"/>
      <c r="CX88" s="11"/>
      <c r="DN88" s="11"/>
    </row>
    <row r="89" spans="25:118" ht="12.75">
      <c r="Y89" s="11"/>
      <c r="AY89" s="11"/>
      <c r="BA89" s="11"/>
      <c r="BJ89" s="10"/>
      <c r="BO89" s="11"/>
      <c r="BP89" s="11"/>
      <c r="BQ89" s="11"/>
      <c r="BR89" s="10"/>
      <c r="BV89" s="11"/>
      <c r="BW89" s="11"/>
      <c r="BY89" s="11"/>
      <c r="BZ89" s="11"/>
      <c r="CA89" s="9"/>
      <c r="CH89" s="11"/>
      <c r="CI89" s="11"/>
      <c r="CJ89" s="11"/>
      <c r="CK89" s="11"/>
      <c r="CN89" s="11"/>
      <c r="CO89" s="11"/>
      <c r="CP89" s="11"/>
      <c r="CQ89" s="11"/>
      <c r="CR89" s="11"/>
      <c r="CS89" s="11"/>
      <c r="CT89" s="11"/>
      <c r="CU89" s="11"/>
      <c r="CV89" s="11"/>
      <c r="CW89" s="11"/>
      <c r="CX89" s="11"/>
      <c r="DN89" s="11"/>
    </row>
    <row r="90" spans="25:118" ht="12.75">
      <c r="Y90" s="11"/>
      <c r="AY90" s="9"/>
      <c r="BA90" s="9"/>
      <c r="BO90" s="9"/>
      <c r="BP90" s="11"/>
      <c r="BQ90" s="11"/>
      <c r="BV90" s="11"/>
      <c r="BW90" s="11"/>
      <c r="BY90" s="11"/>
      <c r="BZ90" s="11"/>
      <c r="CA90" s="9"/>
      <c r="CH90" s="11"/>
      <c r="CI90" s="11"/>
      <c r="CJ90" s="11"/>
      <c r="CK90" s="11"/>
      <c r="CN90" s="11"/>
      <c r="CO90" s="11"/>
      <c r="CP90" s="11"/>
      <c r="CQ90" s="11"/>
      <c r="CR90" s="11"/>
      <c r="CS90" s="11"/>
      <c r="CT90" s="11"/>
      <c r="CU90" s="11"/>
      <c r="CV90" s="11"/>
      <c r="CW90" s="11"/>
      <c r="CX90" s="11"/>
      <c r="DN90" s="11"/>
    </row>
    <row r="91" spans="25:118" ht="12.75">
      <c r="Y91" s="11"/>
      <c r="AY91" s="11"/>
      <c r="BA91" s="11"/>
      <c r="BO91" s="11"/>
      <c r="BP91" s="11"/>
      <c r="BQ91" s="9"/>
      <c r="BR91" s="10"/>
      <c r="BV91" s="11"/>
      <c r="BW91" s="11"/>
      <c r="BY91" s="11"/>
      <c r="BZ91" s="11"/>
      <c r="CA91" s="9"/>
      <c r="CH91" s="11"/>
      <c r="CI91" s="11"/>
      <c r="CJ91" s="11"/>
      <c r="CK91" s="11"/>
      <c r="CN91" s="11"/>
      <c r="CO91" s="11"/>
      <c r="CP91" s="11"/>
      <c r="CQ91" s="11"/>
      <c r="CR91" s="11"/>
      <c r="CS91" s="11"/>
      <c r="CT91" s="11"/>
      <c r="CU91" s="11"/>
      <c r="CV91" s="11"/>
      <c r="CW91" s="11"/>
      <c r="CX91" s="11"/>
      <c r="DN91" s="11"/>
    </row>
    <row r="92" spans="25:118" ht="12.75">
      <c r="Y92" s="11"/>
      <c r="AY92" s="11"/>
      <c r="BA92" s="11"/>
      <c r="BO92" s="11"/>
      <c r="BP92" s="11"/>
      <c r="BQ92" s="9"/>
      <c r="BR92" s="10"/>
      <c r="BV92" s="11"/>
      <c r="BW92" s="11"/>
      <c r="BY92" s="11"/>
      <c r="BZ92" s="11"/>
      <c r="CA92" s="9"/>
      <c r="CH92" s="11"/>
      <c r="CI92" s="11"/>
      <c r="CJ92" s="11"/>
      <c r="CK92" s="11"/>
      <c r="CN92" s="11"/>
      <c r="CO92" s="11"/>
      <c r="CP92" s="11"/>
      <c r="CQ92" s="11"/>
      <c r="CR92" s="11"/>
      <c r="CS92" s="11"/>
      <c r="CT92" s="11"/>
      <c r="CU92" s="11"/>
      <c r="CV92" s="11"/>
      <c r="CW92" s="11"/>
      <c r="CX92" s="11"/>
      <c r="DN92" s="11"/>
    </row>
    <row r="93" spans="25:118" ht="12.75">
      <c r="Y93" s="11"/>
      <c r="AY93" s="11"/>
      <c r="BA93" s="11"/>
      <c r="BK93" s="10"/>
      <c r="BO93" s="11"/>
      <c r="BP93" s="11"/>
      <c r="BQ93" s="9"/>
      <c r="BR93" s="10"/>
      <c r="BV93" s="11"/>
      <c r="BW93" s="11"/>
      <c r="BY93" s="11"/>
      <c r="BZ93" s="11"/>
      <c r="CA93" s="11"/>
      <c r="CH93" s="11"/>
      <c r="CI93" s="11"/>
      <c r="CJ93" s="11"/>
      <c r="CK93" s="11"/>
      <c r="CN93" s="11"/>
      <c r="CO93" s="11"/>
      <c r="CP93" s="11"/>
      <c r="CQ93" s="11"/>
      <c r="CR93" s="11"/>
      <c r="CS93" s="11"/>
      <c r="CT93" s="11"/>
      <c r="CU93" s="11"/>
      <c r="CV93" s="11"/>
      <c r="CW93" s="11"/>
      <c r="CX93" s="11"/>
      <c r="DN93" s="11"/>
    </row>
    <row r="94" spans="25:118" ht="12.75">
      <c r="Y94" s="11"/>
      <c r="AY94" s="11"/>
      <c r="BA94" s="11"/>
      <c r="BO94" s="11"/>
      <c r="BP94" s="11"/>
      <c r="BQ94" s="9"/>
      <c r="BR94" s="10"/>
      <c r="BV94" s="11"/>
      <c r="BW94" s="11"/>
      <c r="BY94" s="11"/>
      <c r="BZ94" s="11"/>
      <c r="CA94" s="11"/>
      <c r="CH94" s="11"/>
      <c r="CI94" s="11"/>
      <c r="CJ94" s="11"/>
      <c r="CK94" s="11"/>
      <c r="CN94" s="11"/>
      <c r="CO94" s="11"/>
      <c r="CP94" s="11"/>
      <c r="CQ94" s="11"/>
      <c r="CR94" s="11"/>
      <c r="CS94" s="11"/>
      <c r="CT94" s="11"/>
      <c r="CU94" s="11"/>
      <c r="CV94" s="11"/>
      <c r="CW94" s="11"/>
      <c r="CX94" s="11"/>
      <c r="DN94" s="9"/>
    </row>
    <row r="95" spans="25:118" ht="12.75">
      <c r="Y95" s="11"/>
      <c r="AY95" s="11"/>
      <c r="BA95" s="11"/>
      <c r="BO95" s="11"/>
      <c r="BP95" s="11"/>
      <c r="BQ95" s="9"/>
      <c r="BR95" s="10"/>
      <c r="BV95" s="11"/>
      <c r="BW95" s="11"/>
      <c r="BY95" s="9"/>
      <c r="BZ95" s="9"/>
      <c r="CA95" s="9"/>
      <c r="CH95" s="11"/>
      <c r="CI95" s="11"/>
      <c r="CJ95" s="11"/>
      <c r="CK95" s="11"/>
      <c r="CN95" s="11"/>
      <c r="CO95" s="11"/>
      <c r="CP95" s="11"/>
      <c r="CQ95" s="11"/>
      <c r="CR95" s="11"/>
      <c r="CS95" s="11"/>
      <c r="CT95" s="11"/>
      <c r="CU95" s="11"/>
      <c r="CV95" s="11"/>
      <c r="CW95" s="11"/>
      <c r="CX95" s="11"/>
      <c r="DN95" s="11"/>
    </row>
    <row r="96" spans="25:118" ht="12.75">
      <c r="Y96" s="11"/>
      <c r="AY96" s="11"/>
      <c r="BA96" s="11"/>
      <c r="BK96" s="10"/>
      <c r="BO96" s="11"/>
      <c r="BP96" s="11"/>
      <c r="BQ96" s="11"/>
      <c r="BV96" s="9"/>
      <c r="BW96" s="11"/>
      <c r="BY96" s="11"/>
      <c r="BZ96" s="11"/>
      <c r="CA96" s="9"/>
      <c r="CH96" s="11"/>
      <c r="CI96" s="11"/>
      <c r="CJ96" s="11"/>
      <c r="CK96" s="11"/>
      <c r="CN96" s="11"/>
      <c r="CO96" s="11"/>
      <c r="CP96" s="11"/>
      <c r="CQ96" s="11"/>
      <c r="CR96" s="11"/>
      <c r="CS96" s="11"/>
      <c r="CT96" s="11"/>
      <c r="CU96" s="11"/>
      <c r="CV96" s="11"/>
      <c r="CW96" s="11"/>
      <c r="CX96" s="11"/>
      <c r="DN96" s="11"/>
    </row>
    <row r="97" spans="25:118" ht="12.75">
      <c r="Y97" s="11"/>
      <c r="AY97" s="11"/>
      <c r="BA97" s="11"/>
      <c r="BO97" s="11"/>
      <c r="BP97" s="11"/>
      <c r="BQ97" s="11"/>
      <c r="BR97" s="10"/>
      <c r="BV97" s="11"/>
      <c r="BW97" s="11"/>
      <c r="BY97" s="11"/>
      <c r="BZ97" s="11"/>
      <c r="CA97" s="11"/>
      <c r="CH97" s="11"/>
      <c r="CI97" s="11"/>
      <c r="CJ97" s="11"/>
      <c r="CK97" s="11"/>
      <c r="CN97" s="11"/>
      <c r="CO97" s="11"/>
      <c r="CP97" s="11"/>
      <c r="CQ97" s="11"/>
      <c r="CR97" s="11"/>
      <c r="CS97" s="11"/>
      <c r="CT97" s="11"/>
      <c r="CU97" s="11"/>
      <c r="CV97" s="11"/>
      <c r="CW97" s="11"/>
      <c r="CX97" s="11"/>
      <c r="DN97" s="9"/>
    </row>
    <row r="98" spans="25:118" ht="12.75">
      <c r="Y98" s="11"/>
      <c r="AY98" s="9"/>
      <c r="BA98" s="9"/>
      <c r="BO98" s="9"/>
      <c r="BP98" s="11"/>
      <c r="BQ98" s="11"/>
      <c r="BV98" s="11"/>
      <c r="BW98" s="11"/>
      <c r="BY98" s="11"/>
      <c r="BZ98" s="11"/>
      <c r="CA98" s="9"/>
      <c r="CH98" s="11"/>
      <c r="CI98" s="11"/>
      <c r="CJ98" s="11"/>
      <c r="CK98" s="11"/>
      <c r="CN98" s="11"/>
      <c r="CO98" s="11"/>
      <c r="CP98" s="11"/>
      <c r="CQ98" s="11"/>
      <c r="CR98" s="11"/>
      <c r="CS98" s="11"/>
      <c r="CT98" s="11"/>
      <c r="CU98" s="11"/>
      <c r="CV98" s="11"/>
      <c r="CW98" s="11"/>
      <c r="CX98" s="11"/>
      <c r="DN98" s="11"/>
    </row>
    <row r="99" spans="25:118" ht="12.75">
      <c r="Y99" s="11"/>
      <c r="AY99" s="11"/>
      <c r="BA99" s="11"/>
      <c r="BK99" s="10"/>
      <c r="BO99" s="11"/>
      <c r="BP99" s="11"/>
      <c r="BQ99" s="11"/>
      <c r="BV99" s="11"/>
      <c r="BW99" s="11"/>
      <c r="BY99" s="11"/>
      <c r="BZ99" s="11"/>
      <c r="CA99" s="9"/>
      <c r="CH99" s="11"/>
      <c r="CI99" s="11"/>
      <c r="CJ99" s="11"/>
      <c r="CK99" s="11"/>
      <c r="CN99" s="11"/>
      <c r="CO99" s="11"/>
      <c r="CP99" s="11"/>
      <c r="CQ99" s="11"/>
      <c r="CR99" s="11"/>
      <c r="CS99" s="11"/>
      <c r="CT99" s="11"/>
      <c r="CU99" s="11"/>
      <c r="CV99" s="11"/>
      <c r="CW99" s="11"/>
      <c r="CX99" s="11"/>
      <c r="DN99" s="11"/>
    </row>
    <row r="100" spans="25:118" ht="12.75">
      <c r="Y100" s="11"/>
      <c r="AY100" s="11"/>
      <c r="BA100" s="11"/>
      <c r="BK100" s="10"/>
      <c r="BO100" s="11"/>
      <c r="BP100" s="11"/>
      <c r="BQ100" s="9"/>
      <c r="BR100" s="10"/>
      <c r="BV100" s="11"/>
      <c r="BW100" s="11"/>
      <c r="BY100" s="11"/>
      <c r="BZ100" s="11"/>
      <c r="CA100" s="9"/>
      <c r="CH100" s="11"/>
      <c r="CI100" s="11"/>
      <c r="CJ100" s="11"/>
      <c r="CK100" s="11"/>
      <c r="CN100" s="11"/>
      <c r="CO100" s="11"/>
      <c r="CP100" s="11"/>
      <c r="CQ100" s="11"/>
      <c r="CR100" s="11"/>
      <c r="CS100" s="11"/>
      <c r="CT100" s="11"/>
      <c r="CU100" s="11"/>
      <c r="CV100" s="11"/>
      <c r="CW100" s="11"/>
      <c r="CX100" s="11"/>
      <c r="DN100" s="11"/>
    </row>
    <row r="101" spans="25:118" ht="12.75">
      <c r="Y101" s="11"/>
      <c r="AY101" s="11"/>
      <c r="BA101" s="11"/>
      <c r="BO101" s="11"/>
      <c r="BP101" s="11"/>
      <c r="BQ101" s="9"/>
      <c r="BR101" s="10"/>
      <c r="BV101" s="11"/>
      <c r="BW101" s="11"/>
      <c r="BY101" s="11"/>
      <c r="BZ101" s="11"/>
      <c r="CA101" s="9"/>
      <c r="CH101" s="11"/>
      <c r="CI101" s="11"/>
      <c r="CJ101" s="11"/>
      <c r="CK101" s="11"/>
      <c r="CN101" s="11"/>
      <c r="CO101" s="11"/>
      <c r="CP101" s="11"/>
      <c r="CQ101" s="11"/>
      <c r="CR101" s="11"/>
      <c r="CS101" s="11"/>
      <c r="CT101" s="11"/>
      <c r="CU101" s="11"/>
      <c r="CV101" s="11"/>
      <c r="CW101" s="11"/>
      <c r="CX101" s="11"/>
      <c r="DN101" s="9"/>
    </row>
    <row r="102" spans="25:118" ht="12.75">
      <c r="Y102" s="11"/>
      <c r="AY102" s="11"/>
      <c r="BA102" s="11"/>
      <c r="BO102" s="11"/>
      <c r="BP102" s="11"/>
      <c r="BQ102" s="9"/>
      <c r="BR102" s="10"/>
      <c r="BV102" s="11"/>
      <c r="BW102" s="11"/>
      <c r="BY102" s="11"/>
      <c r="BZ102" s="11"/>
      <c r="CA102" s="9"/>
      <c r="CH102" s="11"/>
      <c r="CI102" s="11"/>
      <c r="CJ102" s="11"/>
      <c r="CK102" s="11"/>
      <c r="CN102" s="11"/>
      <c r="CO102" s="11"/>
      <c r="CP102" s="11"/>
      <c r="CQ102" s="11"/>
      <c r="CR102" s="11"/>
      <c r="CS102" s="11"/>
      <c r="CT102" s="11"/>
      <c r="CU102" s="11"/>
      <c r="CV102" s="11"/>
      <c r="CW102" s="11"/>
      <c r="CX102" s="11"/>
      <c r="DN102" s="11"/>
    </row>
    <row r="103" spans="25:118" ht="12.75">
      <c r="Y103" s="11"/>
      <c r="AY103" s="11"/>
      <c r="BA103" s="11"/>
      <c r="BK103" s="10"/>
      <c r="BO103" s="11"/>
      <c r="BP103" s="11"/>
      <c r="BQ103" s="11"/>
      <c r="BR103" s="10"/>
      <c r="BV103" s="11"/>
      <c r="BW103" s="11"/>
      <c r="BY103" s="11"/>
      <c r="BZ103" s="11"/>
      <c r="CA103" s="9"/>
      <c r="CH103" s="11"/>
      <c r="CI103" s="11"/>
      <c r="CJ103" s="11"/>
      <c r="CK103" s="11"/>
      <c r="CN103" s="11"/>
      <c r="CO103" s="11"/>
      <c r="CP103" s="11"/>
      <c r="CQ103" s="11"/>
      <c r="CR103" s="11"/>
      <c r="CS103" s="11"/>
      <c r="CT103" s="11"/>
      <c r="CU103" s="11"/>
      <c r="CV103" s="11"/>
      <c r="CW103" s="11"/>
      <c r="CX103" s="11"/>
      <c r="DN103" s="11"/>
    </row>
    <row r="104" spans="25:118" ht="12.75">
      <c r="Y104" s="9"/>
      <c r="AY104" s="11"/>
      <c r="BA104" s="11"/>
      <c r="BJ104" s="10"/>
      <c r="BO104" s="11"/>
      <c r="BP104" s="11"/>
      <c r="BQ104" s="9"/>
      <c r="BR104" s="10"/>
      <c r="BV104" s="11"/>
      <c r="BW104" s="11"/>
      <c r="BY104" s="11"/>
      <c r="BZ104" s="11"/>
      <c r="CA104" s="11"/>
      <c r="CH104" s="11"/>
      <c r="CI104" s="11"/>
      <c r="CJ104" s="11"/>
      <c r="CK104" s="11"/>
      <c r="CN104" s="11"/>
      <c r="CO104" s="11"/>
      <c r="CP104" s="11"/>
      <c r="CQ104" s="11"/>
      <c r="CR104" s="11"/>
      <c r="CS104" s="11"/>
      <c r="CT104" s="11"/>
      <c r="CU104" s="11"/>
      <c r="CV104" s="11"/>
      <c r="CW104" s="11"/>
      <c r="CX104" s="11"/>
      <c r="DN104" s="11"/>
    </row>
    <row r="105" spans="25:118" ht="12.75">
      <c r="Y105" s="11"/>
      <c r="AY105" s="9"/>
      <c r="BA105" s="11"/>
      <c r="BO105" s="11"/>
      <c r="BP105" s="11"/>
      <c r="BQ105" s="11"/>
      <c r="BR105" s="10"/>
      <c r="BV105" s="11"/>
      <c r="BW105" s="11"/>
      <c r="BY105" s="11"/>
      <c r="BZ105" s="11"/>
      <c r="CA105" s="11"/>
      <c r="CH105" s="11"/>
      <c r="CI105" s="11"/>
      <c r="CJ105" s="11"/>
      <c r="CK105" s="11"/>
      <c r="CN105" s="11"/>
      <c r="CO105" s="11"/>
      <c r="CP105" s="11"/>
      <c r="CQ105" s="11"/>
      <c r="CR105" s="11"/>
      <c r="CS105" s="11"/>
      <c r="CT105" s="11"/>
      <c r="CU105" s="11"/>
      <c r="CV105" s="11"/>
      <c r="CW105" s="11"/>
      <c r="CX105" s="11"/>
      <c r="DN105" s="11"/>
    </row>
    <row r="106" spans="22:118" ht="12.75">
      <c r="V106" s="10"/>
      <c r="Y106" s="9"/>
      <c r="AY106" s="11"/>
      <c r="BA106" s="11"/>
      <c r="BK106" s="10"/>
      <c r="BO106" s="11"/>
      <c r="BP106" s="11"/>
      <c r="BQ106" s="9"/>
      <c r="BR106" s="10"/>
      <c r="BV106" s="11"/>
      <c r="BW106" s="11"/>
      <c r="BY106" s="11"/>
      <c r="BZ106" s="11"/>
      <c r="CA106" s="9"/>
      <c r="CH106" s="11"/>
      <c r="CI106" s="11"/>
      <c r="CJ106" s="11"/>
      <c r="CK106" s="11"/>
      <c r="CN106" s="11"/>
      <c r="CO106" s="11"/>
      <c r="CP106" s="11"/>
      <c r="CQ106" s="11"/>
      <c r="CR106" s="11"/>
      <c r="CS106" s="11"/>
      <c r="CT106" s="11"/>
      <c r="CU106" s="11"/>
      <c r="CV106" s="11"/>
      <c r="CW106" s="11"/>
      <c r="CX106" s="11"/>
      <c r="DN106" s="11"/>
    </row>
    <row r="107" spans="25:118" ht="12.75">
      <c r="Y107" s="11"/>
      <c r="AY107" s="11"/>
      <c r="BA107" s="11"/>
      <c r="BO107" s="11"/>
      <c r="BP107" s="11"/>
      <c r="BQ107" s="11"/>
      <c r="BR107" s="10"/>
      <c r="BV107" s="11"/>
      <c r="BW107" s="11"/>
      <c r="BY107" s="11"/>
      <c r="BZ107" s="11"/>
      <c r="CA107" s="9"/>
      <c r="CH107" s="11"/>
      <c r="CI107" s="11"/>
      <c r="CJ107" s="11"/>
      <c r="CK107" s="11"/>
      <c r="CN107" s="11"/>
      <c r="CO107" s="11"/>
      <c r="CP107" s="11"/>
      <c r="CQ107" s="11"/>
      <c r="CR107" s="11"/>
      <c r="CS107" s="11"/>
      <c r="CT107" s="11"/>
      <c r="CU107" s="11"/>
      <c r="CV107" s="11"/>
      <c r="CW107" s="11"/>
      <c r="CX107" s="11"/>
      <c r="DN107" s="11"/>
    </row>
    <row r="108" spans="25:118" ht="12.75">
      <c r="Y108" s="11"/>
      <c r="AY108" s="11"/>
      <c r="BA108" s="11"/>
      <c r="BL108" s="10"/>
      <c r="BN108" s="10"/>
      <c r="BO108" s="11"/>
      <c r="BP108" s="11"/>
      <c r="BQ108" s="11"/>
      <c r="BR108" s="10"/>
      <c r="BV108" s="11"/>
      <c r="BW108" s="11"/>
      <c r="BY108" s="11"/>
      <c r="BZ108" s="11"/>
      <c r="CA108" s="11"/>
      <c r="CH108" s="11"/>
      <c r="CI108" s="11"/>
      <c r="CJ108" s="11"/>
      <c r="CK108" s="11"/>
      <c r="CN108" s="11"/>
      <c r="CO108" s="11"/>
      <c r="CP108" s="11"/>
      <c r="CQ108" s="11"/>
      <c r="CR108" s="11"/>
      <c r="CS108" s="11"/>
      <c r="CT108" s="11"/>
      <c r="CU108" s="11"/>
      <c r="CV108" s="11"/>
      <c r="CW108" s="11"/>
      <c r="CX108" s="11"/>
      <c r="DN108" s="9"/>
    </row>
    <row r="109" spans="25:118" ht="12.75">
      <c r="Y109" s="11"/>
      <c r="AY109" s="9"/>
      <c r="BA109" s="9"/>
      <c r="BO109" s="9"/>
      <c r="BP109" s="11"/>
      <c r="BQ109" s="11"/>
      <c r="BV109" s="11"/>
      <c r="BW109" s="11"/>
      <c r="BY109" s="11"/>
      <c r="BZ109" s="11"/>
      <c r="CA109" s="9"/>
      <c r="CH109" s="11"/>
      <c r="CI109" s="11"/>
      <c r="CJ109" s="11"/>
      <c r="CK109" s="11"/>
      <c r="CN109" s="11"/>
      <c r="CO109" s="11"/>
      <c r="CP109" s="11"/>
      <c r="CQ109" s="11"/>
      <c r="CR109" s="11"/>
      <c r="CS109" s="11"/>
      <c r="CT109" s="11"/>
      <c r="CU109" s="11"/>
      <c r="CV109" s="11"/>
      <c r="CW109" s="11"/>
      <c r="CX109" s="11"/>
      <c r="DN109" s="11"/>
    </row>
    <row r="110" spans="25:118" ht="12.75">
      <c r="Y110" s="11"/>
      <c r="AY110" s="11"/>
      <c r="BA110" s="11"/>
      <c r="BJ110" s="10"/>
      <c r="BO110" s="11"/>
      <c r="BP110" s="11"/>
      <c r="BQ110" s="11"/>
      <c r="BR110" s="10"/>
      <c r="BV110" s="11"/>
      <c r="BW110" s="11"/>
      <c r="BY110" s="11"/>
      <c r="BZ110" s="11"/>
      <c r="CA110" s="9"/>
      <c r="CH110" s="11"/>
      <c r="CI110" s="11"/>
      <c r="CJ110" s="11"/>
      <c r="CK110" s="11"/>
      <c r="CN110" s="11"/>
      <c r="CO110" s="11"/>
      <c r="CP110" s="11"/>
      <c r="CQ110" s="11"/>
      <c r="CR110" s="11"/>
      <c r="CS110" s="11"/>
      <c r="CT110" s="11"/>
      <c r="CU110" s="11"/>
      <c r="CV110" s="11"/>
      <c r="CW110" s="11"/>
      <c r="CX110" s="11"/>
      <c r="DN110" s="11"/>
    </row>
    <row r="111" spans="25:118" ht="12.75">
      <c r="Y111" s="11"/>
      <c r="AY111" s="11"/>
      <c r="BA111" s="11"/>
      <c r="BK111" s="10"/>
      <c r="BO111" s="11"/>
      <c r="BP111" s="11"/>
      <c r="BQ111" s="11"/>
      <c r="BV111" s="11"/>
      <c r="BW111" s="11"/>
      <c r="BY111" s="11"/>
      <c r="BZ111" s="11"/>
      <c r="CA111" s="9"/>
      <c r="CH111" s="11"/>
      <c r="CI111" s="11"/>
      <c r="CJ111" s="11"/>
      <c r="CK111" s="11"/>
      <c r="CN111" s="11"/>
      <c r="CO111" s="11"/>
      <c r="CP111" s="11"/>
      <c r="CQ111" s="11"/>
      <c r="CR111" s="11"/>
      <c r="CS111" s="11"/>
      <c r="CT111" s="11"/>
      <c r="CU111" s="11"/>
      <c r="CV111" s="11"/>
      <c r="CW111" s="11"/>
      <c r="CX111" s="11"/>
      <c r="DN111" s="11"/>
    </row>
    <row r="112" spans="25:118" ht="12.75">
      <c r="Y112" s="11"/>
      <c r="AY112" s="11"/>
      <c r="BA112" s="11"/>
      <c r="BK112" s="10"/>
      <c r="BO112" s="11"/>
      <c r="BP112" s="11"/>
      <c r="BQ112" s="9"/>
      <c r="BR112" s="10"/>
      <c r="BV112" s="11"/>
      <c r="BW112" s="11"/>
      <c r="CA112" s="11"/>
      <c r="CH112" s="11"/>
      <c r="CI112" s="11"/>
      <c r="CJ112" s="11"/>
      <c r="CK112" s="11"/>
      <c r="CN112" s="11"/>
      <c r="CO112" s="11"/>
      <c r="CP112" s="11"/>
      <c r="CQ112" s="11"/>
      <c r="CR112" s="11"/>
      <c r="CS112" s="11"/>
      <c r="CT112" s="11"/>
      <c r="CU112" s="11"/>
      <c r="CV112" s="11"/>
      <c r="CW112" s="11"/>
      <c r="CX112" s="11"/>
      <c r="DN112" s="11"/>
    </row>
    <row r="113" spans="25:118" ht="12.75">
      <c r="Y113" s="11"/>
      <c r="AY113" s="11"/>
      <c r="BA113" s="11"/>
      <c r="BL113" s="10"/>
      <c r="BN113" s="10"/>
      <c r="BO113" s="11"/>
      <c r="BP113" s="11"/>
      <c r="BQ113" s="9"/>
      <c r="BR113" s="10"/>
      <c r="BV113" s="11"/>
      <c r="BW113" s="11"/>
      <c r="CA113" s="11"/>
      <c r="CH113" s="11"/>
      <c r="CI113" s="11"/>
      <c r="CJ113" s="11"/>
      <c r="CK113" s="11"/>
      <c r="CN113" s="11"/>
      <c r="CO113" s="11"/>
      <c r="CP113" s="11"/>
      <c r="CQ113" s="11"/>
      <c r="CR113" s="11"/>
      <c r="CS113" s="11"/>
      <c r="CT113" s="11"/>
      <c r="CU113" s="11"/>
      <c r="CV113" s="11"/>
      <c r="CW113" s="11"/>
      <c r="CX113" s="11"/>
      <c r="DN113" s="11"/>
    </row>
    <row r="114" spans="25:118" ht="12.75">
      <c r="Y114" s="11"/>
      <c r="AY114" s="11"/>
      <c r="BA114" s="11"/>
      <c r="BO114" s="11"/>
      <c r="BP114" s="11"/>
      <c r="BQ114" s="11"/>
      <c r="BR114" s="10"/>
      <c r="BV114" s="11"/>
      <c r="BW114" s="11"/>
      <c r="CA114" s="9"/>
      <c r="CH114" s="11"/>
      <c r="CI114" s="11"/>
      <c r="CJ114" s="11"/>
      <c r="CK114" s="11"/>
      <c r="CN114" s="11"/>
      <c r="CO114" s="11"/>
      <c r="CP114" s="11"/>
      <c r="CQ114" s="11"/>
      <c r="CR114" s="11"/>
      <c r="CS114" s="11"/>
      <c r="CT114" s="11"/>
      <c r="CU114" s="11"/>
      <c r="CV114" s="11"/>
      <c r="CW114" s="11"/>
      <c r="CX114" s="11"/>
      <c r="DN114" s="11"/>
    </row>
    <row r="115" spans="25:118" ht="12.75">
      <c r="Y115" s="11"/>
      <c r="AY115" s="11"/>
      <c r="BA115" s="11"/>
      <c r="BO115" s="11"/>
      <c r="BP115" s="11"/>
      <c r="BQ115" s="11"/>
      <c r="BR115" s="10"/>
      <c r="BV115" s="11"/>
      <c r="BW115" s="11"/>
      <c r="CA115" s="9"/>
      <c r="CH115" s="11"/>
      <c r="CI115" s="11"/>
      <c r="CJ115" s="11"/>
      <c r="CK115" s="11"/>
      <c r="CN115" s="11"/>
      <c r="CO115" s="11"/>
      <c r="CP115" s="11"/>
      <c r="CQ115" s="11"/>
      <c r="CR115" s="11"/>
      <c r="CS115" s="11"/>
      <c r="CT115" s="11"/>
      <c r="CU115" s="11"/>
      <c r="CV115" s="11"/>
      <c r="CW115" s="11"/>
      <c r="CX115" s="11"/>
      <c r="DN115" s="11"/>
    </row>
    <row r="116" spans="25:118" ht="12.75">
      <c r="Y116" s="11"/>
      <c r="AY116" s="9"/>
      <c r="BA116" s="9"/>
      <c r="BO116" s="9"/>
      <c r="BP116" s="11"/>
      <c r="BQ116" s="11"/>
      <c r="BV116" s="11"/>
      <c r="BW116" s="11"/>
      <c r="CA116" s="9"/>
      <c r="CH116" s="11"/>
      <c r="CI116" s="11"/>
      <c r="CJ116" s="11"/>
      <c r="CK116" s="11"/>
      <c r="CN116" s="11"/>
      <c r="CO116" s="11"/>
      <c r="CP116" s="11"/>
      <c r="CQ116" s="11"/>
      <c r="CR116" s="11"/>
      <c r="CS116" s="11"/>
      <c r="CT116" s="11"/>
      <c r="CU116" s="11"/>
      <c r="CV116" s="11"/>
      <c r="CW116" s="11"/>
      <c r="CX116" s="11"/>
      <c r="DN116" s="11"/>
    </row>
    <row r="117" spans="25:118" ht="12.75">
      <c r="Y117" s="11"/>
      <c r="AY117" s="9"/>
      <c r="BA117" s="9"/>
      <c r="BO117" s="9"/>
      <c r="BP117" s="11"/>
      <c r="BQ117" s="11"/>
      <c r="BV117" s="11"/>
      <c r="BW117" s="11"/>
      <c r="CA117" s="9"/>
      <c r="CH117" s="11"/>
      <c r="CI117" s="11"/>
      <c r="CJ117" s="11"/>
      <c r="CK117" s="11"/>
      <c r="CN117" s="11"/>
      <c r="CO117" s="11"/>
      <c r="CP117" s="11"/>
      <c r="CQ117" s="11"/>
      <c r="CR117" s="11"/>
      <c r="CS117" s="11"/>
      <c r="CT117" s="11"/>
      <c r="CU117" s="11"/>
      <c r="CV117" s="11"/>
      <c r="CW117" s="11"/>
      <c r="CX117" s="11"/>
      <c r="DN117" s="9"/>
    </row>
    <row r="118" spans="25:118" ht="12.75">
      <c r="Y118" s="11"/>
      <c r="AY118" s="11"/>
      <c r="BA118" s="11"/>
      <c r="BK118" s="10"/>
      <c r="BO118" s="11"/>
      <c r="BP118" s="11"/>
      <c r="BQ118" s="11"/>
      <c r="BR118" s="10"/>
      <c r="BV118" s="11"/>
      <c r="BW118" s="11"/>
      <c r="CA118" s="11"/>
      <c r="CH118" s="11"/>
      <c r="CI118" s="11"/>
      <c r="CJ118" s="11"/>
      <c r="CK118" s="11"/>
      <c r="CN118" s="11"/>
      <c r="CO118" s="11"/>
      <c r="CP118" s="11"/>
      <c r="CQ118" s="11"/>
      <c r="CR118" s="11"/>
      <c r="CS118" s="11"/>
      <c r="CT118" s="11"/>
      <c r="CU118" s="11"/>
      <c r="CV118" s="11"/>
      <c r="CW118" s="11"/>
      <c r="CX118" s="11"/>
      <c r="DN118" s="11"/>
    </row>
    <row r="119" spans="25:118" ht="12.75">
      <c r="Y119" s="11"/>
      <c r="AY119" s="11"/>
      <c r="BA119" s="11"/>
      <c r="BO119" s="11"/>
      <c r="BP119" s="11"/>
      <c r="BQ119" s="9"/>
      <c r="BR119" s="10"/>
      <c r="BV119" s="11"/>
      <c r="BW119" s="11"/>
      <c r="CA119" s="11"/>
      <c r="CH119" s="11"/>
      <c r="CI119" s="11"/>
      <c r="CJ119" s="11"/>
      <c r="CK119" s="11"/>
      <c r="CN119" s="11"/>
      <c r="CO119" s="11"/>
      <c r="CP119" s="11"/>
      <c r="CQ119" s="11"/>
      <c r="CR119" s="11"/>
      <c r="CS119" s="11"/>
      <c r="CT119" s="11"/>
      <c r="CU119" s="11"/>
      <c r="CV119" s="11"/>
      <c r="CW119" s="11"/>
      <c r="CX119" s="11"/>
      <c r="DN119" s="11"/>
    </row>
    <row r="120" spans="22:118" ht="12.75">
      <c r="V120" s="10"/>
      <c r="Y120" s="11"/>
      <c r="AY120" s="11"/>
      <c r="BA120" s="11"/>
      <c r="BO120" s="11"/>
      <c r="BP120" s="11"/>
      <c r="BQ120" s="9"/>
      <c r="BR120" s="10"/>
      <c r="BV120" s="11"/>
      <c r="BW120" s="11"/>
      <c r="CA120" s="9"/>
      <c r="CH120" s="11"/>
      <c r="CI120" s="11"/>
      <c r="CJ120" s="11"/>
      <c r="CK120" s="11"/>
      <c r="CN120" s="11"/>
      <c r="CO120" s="11"/>
      <c r="CP120" s="11"/>
      <c r="CQ120" s="11"/>
      <c r="CR120" s="11"/>
      <c r="CS120" s="11"/>
      <c r="CT120" s="11"/>
      <c r="CU120" s="11"/>
      <c r="CV120" s="11"/>
      <c r="CW120" s="11"/>
      <c r="CX120" s="11"/>
      <c r="DN120" s="11"/>
    </row>
    <row r="121" spans="25:118" ht="12.75">
      <c r="Y121" s="11"/>
      <c r="AY121" s="11"/>
      <c r="BA121" s="11"/>
      <c r="BO121" s="11"/>
      <c r="BP121" s="11"/>
      <c r="BQ121" s="9"/>
      <c r="BR121" s="10"/>
      <c r="BV121" s="11"/>
      <c r="BW121" s="11"/>
      <c r="CA121" s="11"/>
      <c r="CH121" s="11"/>
      <c r="CI121" s="11"/>
      <c r="CJ121" s="11"/>
      <c r="CK121" s="11"/>
      <c r="CN121" s="11"/>
      <c r="CO121" s="11"/>
      <c r="CP121" s="11"/>
      <c r="CQ121" s="11"/>
      <c r="CR121" s="11"/>
      <c r="CS121" s="11"/>
      <c r="CT121" s="11"/>
      <c r="CU121" s="11"/>
      <c r="CV121" s="11"/>
      <c r="CW121" s="11"/>
      <c r="CX121" s="11"/>
      <c r="DN121" s="11"/>
    </row>
    <row r="122" spans="25:118" ht="12.75">
      <c r="Y122" s="11"/>
      <c r="AY122" s="9"/>
      <c r="BA122" s="9"/>
      <c r="BO122" s="9"/>
      <c r="BP122" s="11"/>
      <c r="BQ122" s="9"/>
      <c r="BV122" s="11"/>
      <c r="BW122" s="11"/>
      <c r="CA122" s="9"/>
      <c r="CH122" s="11"/>
      <c r="CI122" s="11"/>
      <c r="CJ122" s="11"/>
      <c r="CK122" s="11"/>
      <c r="CN122" s="11"/>
      <c r="CO122" s="11"/>
      <c r="CP122" s="11"/>
      <c r="CQ122" s="11"/>
      <c r="CR122" s="9"/>
      <c r="CS122" s="9"/>
      <c r="CT122" s="9"/>
      <c r="CU122" s="9"/>
      <c r="CV122" s="11"/>
      <c r="CW122" s="11"/>
      <c r="CX122" s="11"/>
      <c r="DN122" s="11"/>
    </row>
    <row r="123" spans="25:118" ht="12.75">
      <c r="Y123" s="11"/>
      <c r="AY123" s="11"/>
      <c r="BA123" s="11"/>
      <c r="BO123" s="11"/>
      <c r="BP123" s="11"/>
      <c r="BQ123" s="11"/>
      <c r="BR123" s="10"/>
      <c r="BV123" s="11"/>
      <c r="BW123" s="11"/>
      <c r="CA123" s="9"/>
      <c r="CH123" s="11"/>
      <c r="CI123" s="11"/>
      <c r="CJ123" s="11"/>
      <c r="CK123" s="11"/>
      <c r="CN123" s="11"/>
      <c r="CO123" s="11"/>
      <c r="CP123" s="11"/>
      <c r="CQ123" s="11"/>
      <c r="CR123" s="11"/>
      <c r="CS123" s="11"/>
      <c r="CT123" s="11"/>
      <c r="CU123" s="11"/>
      <c r="CV123" s="11"/>
      <c r="CW123" s="11"/>
      <c r="CX123" s="11"/>
      <c r="DN123" s="11"/>
    </row>
    <row r="124" spans="25:118" ht="12.75">
      <c r="Y124" s="11"/>
      <c r="AY124" s="11"/>
      <c r="BA124" s="11"/>
      <c r="BO124" s="11"/>
      <c r="BP124" s="11"/>
      <c r="BQ124" s="9"/>
      <c r="BR124" s="10"/>
      <c r="BV124" s="11"/>
      <c r="BW124" s="11"/>
      <c r="CA124" s="11"/>
      <c r="CH124" s="11"/>
      <c r="CI124" s="11"/>
      <c r="CJ124" s="11"/>
      <c r="CK124" s="11"/>
      <c r="CN124" s="11"/>
      <c r="CO124" s="11"/>
      <c r="CP124" s="11"/>
      <c r="CQ124" s="11"/>
      <c r="CR124" s="11"/>
      <c r="CS124" s="11"/>
      <c r="CT124" s="11"/>
      <c r="CU124" s="11"/>
      <c r="CV124" s="11"/>
      <c r="CW124" s="11"/>
      <c r="CX124" s="11"/>
      <c r="DN124" s="11"/>
    </row>
    <row r="125" spans="25:118" ht="12.75">
      <c r="Y125" s="11"/>
      <c r="AY125" s="11"/>
      <c r="BA125" s="11"/>
      <c r="BO125" s="11"/>
      <c r="BP125" s="11"/>
      <c r="BQ125" s="9"/>
      <c r="BR125" s="10"/>
      <c r="BV125" s="11"/>
      <c r="BW125" s="11"/>
      <c r="CA125" s="9"/>
      <c r="CH125" s="11"/>
      <c r="CI125" s="11"/>
      <c r="CJ125" s="11"/>
      <c r="CK125" s="11"/>
      <c r="CN125" s="11"/>
      <c r="CO125" s="11"/>
      <c r="CP125" s="11"/>
      <c r="CQ125" s="11"/>
      <c r="CR125" s="11"/>
      <c r="CS125" s="11"/>
      <c r="CT125" s="11"/>
      <c r="CU125" s="11"/>
      <c r="CV125" s="11"/>
      <c r="CW125" s="11"/>
      <c r="CX125" s="11"/>
      <c r="DN125" s="11"/>
    </row>
    <row r="126" spans="25:118" ht="12.75">
      <c r="Y126" s="11"/>
      <c r="AY126" s="11"/>
      <c r="BA126" s="11"/>
      <c r="BO126" s="11"/>
      <c r="BP126" s="11"/>
      <c r="BQ126" s="11"/>
      <c r="BR126" s="10"/>
      <c r="BV126" s="11"/>
      <c r="BW126" s="11"/>
      <c r="CH126" s="11"/>
      <c r="CI126" s="11"/>
      <c r="CJ126" s="11"/>
      <c r="CK126" s="11"/>
      <c r="CN126" s="11"/>
      <c r="CO126" s="11"/>
      <c r="CP126" s="11"/>
      <c r="CQ126" s="11"/>
      <c r="CR126" s="11"/>
      <c r="CS126" s="11"/>
      <c r="CT126" s="11"/>
      <c r="CU126" s="11"/>
      <c r="CV126" s="11"/>
      <c r="CW126" s="11"/>
      <c r="CX126" s="11"/>
      <c r="DN126" s="11"/>
    </row>
    <row r="127" spans="25:118" ht="12.75">
      <c r="Y127" s="11"/>
      <c r="AY127" s="11"/>
      <c r="BA127" s="11"/>
      <c r="BO127" s="11"/>
      <c r="BP127" s="11"/>
      <c r="BQ127" s="9"/>
      <c r="BR127" s="10"/>
      <c r="BV127" s="11"/>
      <c r="BW127" s="11"/>
      <c r="CH127" s="11"/>
      <c r="CI127" s="11"/>
      <c r="CJ127" s="11"/>
      <c r="CK127" s="11"/>
      <c r="CN127" s="11"/>
      <c r="CO127" s="11"/>
      <c r="CP127" s="11"/>
      <c r="CQ127" s="11"/>
      <c r="CR127" s="11"/>
      <c r="CS127" s="11"/>
      <c r="CT127" s="11"/>
      <c r="CU127" s="11"/>
      <c r="CV127" s="11"/>
      <c r="CW127" s="11"/>
      <c r="CX127" s="11"/>
      <c r="DN127" s="9"/>
    </row>
    <row r="128" spans="25:118" ht="12.75">
      <c r="Y128" s="11"/>
      <c r="AY128" s="11"/>
      <c r="BA128" s="11"/>
      <c r="BO128" s="11"/>
      <c r="BP128" s="11"/>
      <c r="BQ128" s="9"/>
      <c r="BR128" s="10"/>
      <c r="BV128" s="11"/>
      <c r="BW128" s="11"/>
      <c r="CH128" s="11"/>
      <c r="CI128" s="11"/>
      <c r="CJ128" s="11"/>
      <c r="CK128" s="11"/>
      <c r="CN128" s="11"/>
      <c r="CO128" s="11"/>
      <c r="CP128" s="11"/>
      <c r="CQ128" s="11"/>
      <c r="CR128" s="11"/>
      <c r="CS128" s="11"/>
      <c r="CT128" s="11"/>
      <c r="CU128" s="11"/>
      <c r="CV128" s="11"/>
      <c r="CW128" s="11"/>
      <c r="CX128" s="11"/>
      <c r="DN128" s="11"/>
    </row>
    <row r="129" spans="25:118" ht="12.75">
      <c r="Y129" s="11"/>
      <c r="AY129" s="11"/>
      <c r="BA129" s="11"/>
      <c r="BL129" s="10"/>
      <c r="BN129" s="10"/>
      <c r="BO129" s="11"/>
      <c r="BP129" s="11"/>
      <c r="BQ129" s="11"/>
      <c r="BR129" s="10"/>
      <c r="BV129" s="11"/>
      <c r="BW129" s="11"/>
      <c r="CH129" s="11"/>
      <c r="CI129" s="11"/>
      <c r="CJ129" s="11"/>
      <c r="CK129" s="11"/>
      <c r="CN129" s="11"/>
      <c r="CO129" s="11"/>
      <c r="CP129" s="11"/>
      <c r="CQ129" s="11"/>
      <c r="CR129" s="11"/>
      <c r="CS129" s="11"/>
      <c r="CT129" s="11"/>
      <c r="CU129" s="11"/>
      <c r="CV129" s="11"/>
      <c r="CW129" s="11"/>
      <c r="CX129" s="11"/>
      <c r="DN129" s="11"/>
    </row>
    <row r="130" spans="25:118" ht="12.75">
      <c r="Y130" s="11"/>
      <c r="AY130" s="11"/>
      <c r="BA130" s="11"/>
      <c r="BK130" s="10"/>
      <c r="BO130" s="11"/>
      <c r="BP130" s="11"/>
      <c r="BQ130" s="11"/>
      <c r="BV130" s="11"/>
      <c r="BW130" s="11"/>
      <c r="CH130" s="11"/>
      <c r="CI130" s="11"/>
      <c r="CJ130" s="11"/>
      <c r="CK130" s="11"/>
      <c r="CN130" s="11"/>
      <c r="CO130" s="11"/>
      <c r="CP130" s="11"/>
      <c r="CQ130" s="11"/>
      <c r="CR130" s="11"/>
      <c r="CS130" s="11"/>
      <c r="CT130" s="11"/>
      <c r="CU130" s="11"/>
      <c r="CV130" s="11"/>
      <c r="CW130" s="11"/>
      <c r="CX130" s="11"/>
      <c r="DN130" s="9"/>
    </row>
    <row r="131" spans="25:118" ht="12.75">
      <c r="Y131" s="11"/>
      <c r="AY131" s="9"/>
      <c r="BA131" s="9"/>
      <c r="BO131" s="9"/>
      <c r="BP131" s="11"/>
      <c r="BQ131" s="11"/>
      <c r="BV131" s="11"/>
      <c r="BW131" s="11"/>
      <c r="CH131" s="11"/>
      <c r="CI131" s="11"/>
      <c r="CJ131" s="11"/>
      <c r="CK131" s="11"/>
      <c r="CN131" s="11"/>
      <c r="CO131" s="11"/>
      <c r="CP131" s="11"/>
      <c r="CQ131" s="11"/>
      <c r="CR131" s="11"/>
      <c r="CS131" s="11"/>
      <c r="CT131" s="11"/>
      <c r="CU131" s="11"/>
      <c r="CV131" s="11"/>
      <c r="CW131" s="11"/>
      <c r="CX131" s="11"/>
      <c r="DN131" s="11"/>
    </row>
    <row r="132" spans="25:118" ht="12.75">
      <c r="Y132" s="11"/>
      <c r="AY132" s="11"/>
      <c r="BA132" s="11"/>
      <c r="BO132" s="11"/>
      <c r="BP132" s="11"/>
      <c r="BQ132" s="11"/>
      <c r="BR132" s="10"/>
      <c r="BV132" s="11"/>
      <c r="BW132" s="11"/>
      <c r="CH132" s="11"/>
      <c r="CI132" s="11"/>
      <c r="CJ132" s="11"/>
      <c r="CK132" s="11"/>
      <c r="CN132" s="11"/>
      <c r="CO132" s="11"/>
      <c r="CP132" s="11"/>
      <c r="CQ132" s="11"/>
      <c r="CR132" s="11"/>
      <c r="CS132" s="11"/>
      <c r="CT132" s="11"/>
      <c r="CU132" s="11"/>
      <c r="CV132" s="11"/>
      <c r="CW132" s="11"/>
      <c r="CX132" s="11"/>
      <c r="DN132" s="11"/>
    </row>
    <row r="133" spans="25:118" ht="12.75">
      <c r="Y133" s="11"/>
      <c r="AY133" s="11"/>
      <c r="BA133" s="11"/>
      <c r="BO133" s="11"/>
      <c r="BP133" s="11"/>
      <c r="BQ133" s="9"/>
      <c r="BR133" s="10"/>
      <c r="BW133" s="11"/>
      <c r="CH133" s="11"/>
      <c r="CI133" s="11"/>
      <c r="CJ133" s="11"/>
      <c r="CK133" s="11"/>
      <c r="CN133" s="11"/>
      <c r="CO133" s="11"/>
      <c r="CP133" s="11"/>
      <c r="CQ133" s="11"/>
      <c r="CR133" s="11"/>
      <c r="CS133" s="11"/>
      <c r="CT133" s="11"/>
      <c r="CU133" s="11"/>
      <c r="CV133" s="11"/>
      <c r="CW133" s="11"/>
      <c r="CX133" s="11"/>
      <c r="DN133" s="11"/>
    </row>
    <row r="134" spans="25:118" ht="12.75">
      <c r="Y134" s="11"/>
      <c r="AY134" s="11"/>
      <c r="BA134" s="11"/>
      <c r="BO134" s="11"/>
      <c r="BP134" s="11"/>
      <c r="BQ134" s="9"/>
      <c r="BR134" s="10"/>
      <c r="BW134" s="11"/>
      <c r="CH134" s="11"/>
      <c r="CI134" s="11"/>
      <c r="CJ134" s="11"/>
      <c r="CK134" s="11"/>
      <c r="CN134" s="11"/>
      <c r="CO134" s="11"/>
      <c r="CP134" s="9"/>
      <c r="CQ134" s="11"/>
      <c r="CR134" s="11"/>
      <c r="CS134" s="11"/>
      <c r="CT134" s="11"/>
      <c r="CU134" s="11"/>
      <c r="CV134" s="11"/>
      <c r="CW134" s="11"/>
      <c r="CX134" s="11"/>
      <c r="DN134" s="11"/>
    </row>
    <row r="135" spans="25:118" ht="12.75">
      <c r="Y135" s="11"/>
      <c r="AY135" s="11"/>
      <c r="BA135" s="11"/>
      <c r="BO135" s="11"/>
      <c r="BP135" s="11"/>
      <c r="BQ135" s="11"/>
      <c r="BW135" s="11"/>
      <c r="CH135" s="11"/>
      <c r="CI135" s="11"/>
      <c r="CJ135" s="11"/>
      <c r="CK135" s="11"/>
      <c r="CN135" s="11"/>
      <c r="CO135" s="11"/>
      <c r="CP135" s="11"/>
      <c r="CQ135" s="11"/>
      <c r="CR135" s="11"/>
      <c r="CS135" s="11"/>
      <c r="CT135" s="11"/>
      <c r="CU135" s="11"/>
      <c r="CV135" s="11"/>
      <c r="CW135" s="11"/>
      <c r="CX135" s="11"/>
      <c r="DN135" s="11"/>
    </row>
    <row r="136" spans="22:118" ht="12.75">
      <c r="V136" s="10"/>
      <c r="Y136" s="11"/>
      <c r="AY136" s="9"/>
      <c r="BA136" s="11"/>
      <c r="BK136" s="10"/>
      <c r="BO136" s="11"/>
      <c r="BP136" s="11"/>
      <c r="BQ136" s="9"/>
      <c r="BR136" s="10"/>
      <c r="BW136" s="11"/>
      <c r="CH136" s="11"/>
      <c r="CI136" s="11"/>
      <c r="CJ136" s="11"/>
      <c r="CK136" s="11"/>
      <c r="CN136" s="11"/>
      <c r="CO136" s="11"/>
      <c r="CP136" s="9"/>
      <c r="CQ136" s="11"/>
      <c r="CR136" s="11"/>
      <c r="CS136" s="11"/>
      <c r="CT136" s="11"/>
      <c r="CU136" s="11"/>
      <c r="CV136" s="11"/>
      <c r="CW136" s="11"/>
      <c r="CX136" s="11"/>
      <c r="DN136" s="11"/>
    </row>
    <row r="137" spans="25:118" ht="12.75">
      <c r="Y137" s="11"/>
      <c r="AY137" s="11"/>
      <c r="BA137" s="11"/>
      <c r="BJ137" s="10"/>
      <c r="BO137" s="11"/>
      <c r="BP137" s="11"/>
      <c r="BQ137" s="9"/>
      <c r="BR137" s="10"/>
      <c r="BW137" s="11"/>
      <c r="CH137" s="11"/>
      <c r="CI137" s="11"/>
      <c r="CJ137" s="11"/>
      <c r="CK137" s="11"/>
      <c r="CN137" s="11"/>
      <c r="CO137" s="11"/>
      <c r="CP137" s="9"/>
      <c r="CQ137" s="11"/>
      <c r="CR137" s="11"/>
      <c r="CS137" s="11"/>
      <c r="CT137" s="11"/>
      <c r="CU137" s="11"/>
      <c r="CV137" s="11"/>
      <c r="CW137" s="11"/>
      <c r="CX137" s="11"/>
      <c r="DN137" s="11"/>
    </row>
    <row r="138" spans="25:118" ht="12.75">
      <c r="Y138" s="9"/>
      <c r="AY138" s="11"/>
      <c r="BA138" s="11"/>
      <c r="BO138" s="11"/>
      <c r="BP138" s="11"/>
      <c r="BQ138" s="11"/>
      <c r="BW138" s="11"/>
      <c r="CH138" s="11"/>
      <c r="CI138" s="11"/>
      <c r="CJ138" s="11"/>
      <c r="CK138" s="11"/>
      <c r="CN138" s="11"/>
      <c r="CO138" s="11"/>
      <c r="CP138" s="11"/>
      <c r="CQ138" s="11"/>
      <c r="CR138" s="11"/>
      <c r="CS138" s="11"/>
      <c r="CT138" s="11"/>
      <c r="CU138" s="11"/>
      <c r="CV138" s="11"/>
      <c r="CW138" s="11"/>
      <c r="CX138" s="11"/>
      <c r="DN138" s="11"/>
    </row>
    <row r="139" spans="25:118" ht="12.75">
      <c r="Y139" s="11"/>
      <c r="AY139" s="11"/>
      <c r="BA139" s="11"/>
      <c r="BO139" s="11"/>
      <c r="BP139" s="11"/>
      <c r="BQ139" s="11"/>
      <c r="BR139" s="10"/>
      <c r="BW139" s="11"/>
      <c r="CH139" s="11"/>
      <c r="CI139" s="11"/>
      <c r="CJ139" s="11"/>
      <c r="CK139" s="11"/>
      <c r="CN139" s="11"/>
      <c r="CO139" s="11"/>
      <c r="CP139" s="11"/>
      <c r="CQ139" s="11"/>
      <c r="CR139" s="11"/>
      <c r="CS139" s="11"/>
      <c r="CT139" s="11"/>
      <c r="CU139" s="11"/>
      <c r="CV139" s="11"/>
      <c r="CW139" s="11"/>
      <c r="CX139" s="11"/>
      <c r="DN139" s="11"/>
    </row>
    <row r="140" spans="25:118" ht="12.75">
      <c r="Y140" s="11"/>
      <c r="AY140" s="11"/>
      <c r="BA140" s="11"/>
      <c r="BJ140" s="10"/>
      <c r="BO140" s="11"/>
      <c r="BP140" s="11"/>
      <c r="BQ140" s="11"/>
      <c r="BR140" s="10"/>
      <c r="BW140" s="11"/>
      <c r="CH140" s="11"/>
      <c r="CI140" s="11"/>
      <c r="CJ140" s="11"/>
      <c r="CK140" s="11"/>
      <c r="CN140" s="11"/>
      <c r="CO140" s="11"/>
      <c r="CP140" s="11"/>
      <c r="CQ140" s="11"/>
      <c r="CR140" s="11"/>
      <c r="CS140" s="11"/>
      <c r="CT140" s="11"/>
      <c r="CU140" s="11"/>
      <c r="CV140" s="11"/>
      <c r="CW140" s="11"/>
      <c r="CX140" s="11"/>
      <c r="DN140" s="11"/>
    </row>
    <row r="141" spans="25:118" ht="12.75">
      <c r="Y141" s="11"/>
      <c r="AY141" s="9"/>
      <c r="BA141" s="11"/>
      <c r="BK141" s="10"/>
      <c r="BO141" s="9"/>
      <c r="BP141" s="11"/>
      <c r="BQ141" s="11"/>
      <c r="BW141" s="11"/>
      <c r="CH141" s="11"/>
      <c r="CI141" s="11"/>
      <c r="CJ141" s="11"/>
      <c r="CK141" s="11"/>
      <c r="CN141" s="11"/>
      <c r="CO141" s="11"/>
      <c r="CP141" s="11"/>
      <c r="CQ141" s="11"/>
      <c r="CR141" s="11"/>
      <c r="CS141" s="11"/>
      <c r="CT141" s="11"/>
      <c r="CU141" s="11"/>
      <c r="CV141" s="11"/>
      <c r="CW141" s="11"/>
      <c r="CX141" s="11"/>
      <c r="DN141" s="11"/>
    </row>
    <row r="142" spans="25:118" ht="12.75">
      <c r="Y142" s="11"/>
      <c r="AY142" s="9"/>
      <c r="BA142" s="9"/>
      <c r="BO142" s="9"/>
      <c r="BP142" s="11"/>
      <c r="BQ142" s="11"/>
      <c r="BW142" s="11"/>
      <c r="CH142" s="11"/>
      <c r="CI142" s="11"/>
      <c r="CJ142" s="11"/>
      <c r="CK142" s="11"/>
      <c r="CN142" s="11"/>
      <c r="CO142" s="11"/>
      <c r="CP142" s="11"/>
      <c r="CQ142" s="11"/>
      <c r="CR142" s="11"/>
      <c r="CS142" s="11"/>
      <c r="CT142" s="11"/>
      <c r="CU142" s="11"/>
      <c r="CV142" s="11"/>
      <c r="CW142" s="11"/>
      <c r="CX142" s="11"/>
      <c r="DN142" s="11"/>
    </row>
    <row r="143" spans="25:118" ht="12.75">
      <c r="Y143" s="11"/>
      <c r="AY143" s="11"/>
      <c r="BA143" s="11"/>
      <c r="BO143" s="11"/>
      <c r="BP143" s="11"/>
      <c r="BQ143" s="11"/>
      <c r="BR143" s="10"/>
      <c r="BW143" s="11"/>
      <c r="CH143" s="11"/>
      <c r="CI143" s="11"/>
      <c r="CJ143" s="11"/>
      <c r="CK143" s="11"/>
      <c r="CN143" s="11"/>
      <c r="CO143" s="11"/>
      <c r="CP143" s="11"/>
      <c r="CQ143" s="11"/>
      <c r="CR143" s="11"/>
      <c r="CS143" s="11"/>
      <c r="CT143" s="11"/>
      <c r="CU143" s="11"/>
      <c r="CV143" s="11"/>
      <c r="CW143" s="11"/>
      <c r="CX143" s="11"/>
      <c r="DN143" s="9"/>
    </row>
    <row r="144" spans="22:118" ht="12.75">
      <c r="V144" s="10"/>
      <c r="Y144" s="11"/>
      <c r="AY144" s="11"/>
      <c r="BA144" s="11"/>
      <c r="BO144" s="11"/>
      <c r="BP144" s="11"/>
      <c r="BQ144" s="9"/>
      <c r="BR144" s="10"/>
      <c r="BW144" s="11"/>
      <c r="CH144" s="11"/>
      <c r="CI144" s="11"/>
      <c r="CJ144" s="11"/>
      <c r="CK144" s="11"/>
      <c r="CN144" s="11"/>
      <c r="CO144" s="11"/>
      <c r="CP144" s="11"/>
      <c r="CQ144" s="11"/>
      <c r="CR144" s="11"/>
      <c r="CS144" s="11"/>
      <c r="CT144" s="11"/>
      <c r="CU144" s="11"/>
      <c r="CV144" s="11"/>
      <c r="CW144" s="11"/>
      <c r="CX144" s="11"/>
      <c r="DN144" s="11"/>
    </row>
    <row r="145" spans="25:118" ht="12.75">
      <c r="Y145" s="11"/>
      <c r="AY145" s="11"/>
      <c r="BA145" s="11"/>
      <c r="BK145" s="10"/>
      <c r="BO145" s="11"/>
      <c r="BP145" s="11"/>
      <c r="BQ145" s="11"/>
      <c r="BW145" s="11"/>
      <c r="CH145" s="11"/>
      <c r="CI145" s="11"/>
      <c r="CJ145" s="11"/>
      <c r="CK145" s="11"/>
      <c r="CN145" s="11"/>
      <c r="CO145" s="11"/>
      <c r="CP145" s="11"/>
      <c r="CQ145" s="11"/>
      <c r="CR145" s="11"/>
      <c r="CS145" s="11"/>
      <c r="CT145" s="11"/>
      <c r="CU145" s="11"/>
      <c r="CV145" s="11"/>
      <c r="CW145" s="11"/>
      <c r="CX145" s="11"/>
      <c r="DN145" s="11"/>
    </row>
    <row r="146" spans="25:118" ht="12.75">
      <c r="Y146" s="11"/>
      <c r="AY146" s="11"/>
      <c r="BA146" s="11"/>
      <c r="BK146" s="10"/>
      <c r="BO146" s="11"/>
      <c r="BP146" s="11"/>
      <c r="BQ146" s="11"/>
      <c r="BR146" s="10"/>
      <c r="BW146" s="11"/>
      <c r="CH146" s="11"/>
      <c r="CI146" s="11"/>
      <c r="CJ146" s="11"/>
      <c r="CK146" s="11"/>
      <c r="CN146" s="11"/>
      <c r="CO146" s="11"/>
      <c r="CP146" s="11"/>
      <c r="CQ146" s="11"/>
      <c r="CR146" s="11"/>
      <c r="CS146" s="11"/>
      <c r="CT146" s="11"/>
      <c r="CU146" s="11"/>
      <c r="CV146" s="11"/>
      <c r="CW146" s="11"/>
      <c r="CX146" s="11"/>
      <c r="DN146" s="11"/>
    </row>
    <row r="147" spans="25:118" ht="12.75">
      <c r="Y147" s="11"/>
      <c r="AY147" s="11"/>
      <c r="BA147" s="11"/>
      <c r="BO147" s="11"/>
      <c r="BP147" s="11"/>
      <c r="BQ147" s="9"/>
      <c r="BR147" s="10"/>
      <c r="BW147" s="11"/>
      <c r="CH147" s="11"/>
      <c r="CI147" s="11"/>
      <c r="CJ147" s="11"/>
      <c r="CK147" s="11"/>
      <c r="CN147" s="11"/>
      <c r="CO147" s="11"/>
      <c r="CP147" s="11"/>
      <c r="CQ147" s="11"/>
      <c r="CR147" s="11"/>
      <c r="CS147" s="11"/>
      <c r="CT147" s="11"/>
      <c r="CU147" s="11"/>
      <c r="CV147" s="11"/>
      <c r="CW147" s="11"/>
      <c r="CX147" s="11"/>
      <c r="DN147" s="11"/>
    </row>
    <row r="148" spans="25:118" ht="12.75">
      <c r="Y148" s="11"/>
      <c r="AY148" s="11"/>
      <c r="BA148" s="11"/>
      <c r="BJ148" s="10"/>
      <c r="BO148" s="11"/>
      <c r="BP148" s="11"/>
      <c r="BQ148" s="9"/>
      <c r="BR148" s="10"/>
      <c r="BW148" s="11"/>
      <c r="CH148" s="11"/>
      <c r="CI148" s="11"/>
      <c r="CJ148" s="11"/>
      <c r="CK148" s="11"/>
      <c r="CN148" s="11"/>
      <c r="CO148" s="11"/>
      <c r="CP148" s="11"/>
      <c r="CQ148" s="11"/>
      <c r="CR148" s="11"/>
      <c r="CS148" s="11"/>
      <c r="CT148" s="11"/>
      <c r="CU148" s="11"/>
      <c r="CV148" s="11"/>
      <c r="CW148" s="11"/>
      <c r="CX148" s="11"/>
      <c r="DN148" s="11"/>
    </row>
    <row r="149" spans="25:118" ht="12.75">
      <c r="Y149" s="11"/>
      <c r="AY149" s="11"/>
      <c r="BA149" s="11"/>
      <c r="BK149" s="10"/>
      <c r="BO149" s="11"/>
      <c r="BP149" s="11"/>
      <c r="BQ149" s="9"/>
      <c r="BR149" s="10"/>
      <c r="BW149" s="11"/>
      <c r="CH149" s="11"/>
      <c r="CI149" s="11"/>
      <c r="CJ149" s="11"/>
      <c r="CK149" s="11"/>
      <c r="CN149" s="11"/>
      <c r="CO149" s="11"/>
      <c r="CP149" s="11"/>
      <c r="CQ149" s="11"/>
      <c r="CR149" s="11"/>
      <c r="CS149" s="11"/>
      <c r="CT149" s="11"/>
      <c r="CU149" s="11"/>
      <c r="CV149" s="11"/>
      <c r="CW149" s="11"/>
      <c r="CX149" s="11"/>
      <c r="DN149" s="11"/>
    </row>
    <row r="150" spans="22:118" ht="12.75">
      <c r="V150" s="10"/>
      <c r="Y150" s="11"/>
      <c r="AY150" s="11"/>
      <c r="BA150" s="11"/>
      <c r="BO150" s="11"/>
      <c r="BP150" s="11"/>
      <c r="BQ150" s="9"/>
      <c r="BR150" s="10"/>
      <c r="BW150" s="11"/>
      <c r="CH150" s="11"/>
      <c r="CI150" s="11"/>
      <c r="CJ150" s="11"/>
      <c r="CK150" s="11"/>
      <c r="CN150" s="11"/>
      <c r="CO150" s="11"/>
      <c r="CP150" s="11"/>
      <c r="CQ150" s="11"/>
      <c r="CR150" s="11"/>
      <c r="CS150" s="11"/>
      <c r="CT150" s="11"/>
      <c r="CU150" s="11"/>
      <c r="CV150" s="11"/>
      <c r="CW150" s="11"/>
      <c r="CX150" s="11"/>
      <c r="DN150" s="11"/>
    </row>
    <row r="151" spans="25:118" ht="12.75">
      <c r="Y151" s="11"/>
      <c r="AY151" s="9"/>
      <c r="BA151" s="9"/>
      <c r="BO151" s="9"/>
      <c r="BP151" s="11"/>
      <c r="BQ151" s="11"/>
      <c r="BW151" s="11"/>
      <c r="CH151" s="11"/>
      <c r="CI151" s="11"/>
      <c r="CJ151" s="11"/>
      <c r="CK151" s="11"/>
      <c r="CN151" s="11"/>
      <c r="CO151" s="11"/>
      <c r="CP151" s="11"/>
      <c r="CQ151" s="11"/>
      <c r="CR151" s="11"/>
      <c r="CS151" s="11"/>
      <c r="CT151" s="11"/>
      <c r="CU151" s="11"/>
      <c r="CV151" s="11"/>
      <c r="CW151" s="11"/>
      <c r="CX151" s="11"/>
      <c r="DN151" s="11"/>
    </row>
    <row r="152" spans="25:118" ht="12.75">
      <c r="Y152" s="11"/>
      <c r="AY152" s="11"/>
      <c r="BA152" s="11"/>
      <c r="BO152" s="11"/>
      <c r="BP152" s="11"/>
      <c r="BQ152" s="11"/>
      <c r="BR152" s="10"/>
      <c r="BW152" s="11"/>
      <c r="CH152" s="11"/>
      <c r="CI152" s="11"/>
      <c r="CJ152" s="11"/>
      <c r="CK152" s="11"/>
      <c r="CN152" s="11"/>
      <c r="CO152" s="11"/>
      <c r="CP152" s="11"/>
      <c r="CQ152" s="11"/>
      <c r="CR152" s="11"/>
      <c r="CS152" s="11"/>
      <c r="CT152" s="11"/>
      <c r="CU152" s="11"/>
      <c r="CV152" s="11"/>
      <c r="CW152" s="11"/>
      <c r="CX152" s="11"/>
      <c r="DN152" s="11"/>
    </row>
    <row r="153" spans="25:118" ht="12.75">
      <c r="Y153" s="11"/>
      <c r="AY153" s="11"/>
      <c r="BA153" s="11"/>
      <c r="BL153" s="10"/>
      <c r="BN153" s="10"/>
      <c r="BO153" s="11"/>
      <c r="BP153" s="11"/>
      <c r="BQ153" s="11"/>
      <c r="BR153" s="10"/>
      <c r="BW153" s="11"/>
      <c r="CH153" s="11"/>
      <c r="CI153" s="11"/>
      <c r="CJ153" s="11"/>
      <c r="CK153" s="11"/>
      <c r="CN153" s="11"/>
      <c r="CO153" s="11"/>
      <c r="CP153" s="11"/>
      <c r="CQ153" s="11"/>
      <c r="CR153" s="11"/>
      <c r="CS153" s="11"/>
      <c r="CT153" s="11"/>
      <c r="CU153" s="11"/>
      <c r="CV153" s="11"/>
      <c r="CW153" s="11"/>
      <c r="CX153" s="11"/>
      <c r="DN153" s="11"/>
    </row>
    <row r="154" spans="25:118" ht="12.75">
      <c r="Y154" s="11"/>
      <c r="AY154" s="11"/>
      <c r="BA154" s="11"/>
      <c r="BO154" s="11"/>
      <c r="BP154" s="11"/>
      <c r="BQ154" s="11"/>
      <c r="BR154" s="10"/>
      <c r="BW154" s="11"/>
      <c r="CH154" s="11"/>
      <c r="CI154" s="11"/>
      <c r="CJ154" s="11"/>
      <c r="CK154" s="11"/>
      <c r="CN154" s="11"/>
      <c r="CO154" s="11"/>
      <c r="CP154" s="11"/>
      <c r="CQ154" s="11"/>
      <c r="CR154" s="11"/>
      <c r="CS154" s="11"/>
      <c r="CT154" s="11"/>
      <c r="CU154" s="11"/>
      <c r="CV154" s="11"/>
      <c r="CW154" s="11"/>
      <c r="CX154" s="11"/>
      <c r="DN154" s="11"/>
    </row>
    <row r="155" spans="25:118" ht="12.75">
      <c r="Y155" s="11"/>
      <c r="AY155" s="11"/>
      <c r="BA155" s="11"/>
      <c r="BK155" s="10"/>
      <c r="BO155" s="11"/>
      <c r="BP155" s="11"/>
      <c r="BQ155" s="11"/>
      <c r="BW155" s="11"/>
      <c r="CH155" s="11"/>
      <c r="CI155" s="11"/>
      <c r="CJ155" s="11"/>
      <c r="CK155" s="11"/>
      <c r="CN155" s="11"/>
      <c r="CO155" s="11"/>
      <c r="CP155" s="11"/>
      <c r="CQ155" s="11"/>
      <c r="CR155" s="11"/>
      <c r="CS155" s="11"/>
      <c r="CT155" s="11"/>
      <c r="CU155" s="11"/>
      <c r="CV155" s="11"/>
      <c r="CW155" s="11"/>
      <c r="CX155" s="11"/>
      <c r="DN155" s="11"/>
    </row>
    <row r="156" spans="25:118" ht="12.75">
      <c r="Y156" s="11"/>
      <c r="AY156" s="11"/>
      <c r="BA156" s="11"/>
      <c r="BO156" s="11"/>
      <c r="BP156" s="11"/>
      <c r="BQ156" s="9"/>
      <c r="BR156" s="10"/>
      <c r="CH156" s="11"/>
      <c r="CI156" s="11"/>
      <c r="CJ156" s="11"/>
      <c r="CK156" s="11"/>
      <c r="CN156" s="11"/>
      <c r="CO156" s="11"/>
      <c r="CP156" s="11"/>
      <c r="CQ156" s="11"/>
      <c r="CR156" s="11"/>
      <c r="CS156" s="11"/>
      <c r="CT156" s="11"/>
      <c r="CU156" s="11"/>
      <c r="CV156" s="11"/>
      <c r="CW156" s="11"/>
      <c r="CX156" s="11"/>
      <c r="DN156" s="11"/>
    </row>
    <row r="157" spans="22:118" ht="12.75">
      <c r="V157" s="10"/>
      <c r="Y157" s="11"/>
      <c r="AY157" s="11"/>
      <c r="BA157" s="11"/>
      <c r="BL157" s="10"/>
      <c r="BN157" s="10"/>
      <c r="BO157" s="11"/>
      <c r="BP157" s="11"/>
      <c r="BQ157" s="9"/>
      <c r="BR157" s="10"/>
      <c r="CH157" s="11"/>
      <c r="CI157" s="11"/>
      <c r="CJ157" s="11"/>
      <c r="CK157" s="11"/>
      <c r="CN157" s="11"/>
      <c r="CO157" s="11"/>
      <c r="CP157" s="11"/>
      <c r="CQ157" s="11"/>
      <c r="CR157" s="11"/>
      <c r="CS157" s="11"/>
      <c r="CT157" s="11"/>
      <c r="CU157" s="11"/>
      <c r="CV157" s="11"/>
      <c r="CW157" s="11"/>
      <c r="CX157" s="11"/>
      <c r="DN157" s="11"/>
    </row>
    <row r="158" spans="25:118" ht="12.75">
      <c r="Y158" s="11"/>
      <c r="AY158" s="11"/>
      <c r="BA158" s="11"/>
      <c r="BO158" s="11"/>
      <c r="BP158" s="11"/>
      <c r="BQ158" s="11"/>
      <c r="BR158" s="10"/>
      <c r="CH158" s="11"/>
      <c r="CI158" s="11"/>
      <c r="CJ158" s="11"/>
      <c r="CK158" s="11"/>
      <c r="CN158" s="11"/>
      <c r="CO158" s="11"/>
      <c r="CP158" s="11"/>
      <c r="CQ158" s="11"/>
      <c r="CR158" s="11"/>
      <c r="CS158" s="11"/>
      <c r="CT158" s="11"/>
      <c r="CU158" s="11"/>
      <c r="CV158" s="11"/>
      <c r="CW158" s="11"/>
      <c r="CX158" s="11"/>
      <c r="DN158" s="9"/>
    </row>
    <row r="159" spans="25:118" ht="12.75">
      <c r="Y159" s="11"/>
      <c r="AY159" s="11"/>
      <c r="BA159" s="11"/>
      <c r="BO159" s="11"/>
      <c r="BP159" s="11"/>
      <c r="BQ159" s="11"/>
      <c r="BR159" s="10"/>
      <c r="CH159" s="11"/>
      <c r="CI159" s="11"/>
      <c r="CJ159" s="11"/>
      <c r="CK159" s="11"/>
      <c r="CN159" s="11"/>
      <c r="CO159" s="11"/>
      <c r="CP159" s="11"/>
      <c r="CQ159" s="11"/>
      <c r="CR159" s="11"/>
      <c r="CS159" s="11"/>
      <c r="CT159" s="11"/>
      <c r="CU159" s="11"/>
      <c r="CV159" s="11"/>
      <c r="CW159" s="11"/>
      <c r="CX159" s="11"/>
      <c r="DN159" s="11"/>
    </row>
    <row r="160" spans="25:118" ht="12.75">
      <c r="Y160" s="11"/>
      <c r="AY160" s="11"/>
      <c r="BA160" s="11"/>
      <c r="BO160" s="11"/>
      <c r="BP160" s="11"/>
      <c r="BQ160" s="11"/>
      <c r="BR160" s="10"/>
      <c r="CH160" s="11"/>
      <c r="CI160" s="11"/>
      <c r="CJ160" s="11"/>
      <c r="CK160" s="11"/>
      <c r="CN160" s="11"/>
      <c r="CO160" s="11"/>
      <c r="CP160" s="11"/>
      <c r="CQ160" s="11"/>
      <c r="CR160" s="11"/>
      <c r="CS160" s="11"/>
      <c r="CT160" s="11"/>
      <c r="CU160" s="11"/>
      <c r="CV160" s="11"/>
      <c r="CW160" s="11"/>
      <c r="CX160" s="11"/>
      <c r="DN160" s="11"/>
    </row>
    <row r="161" spans="25:118" ht="12.75">
      <c r="Y161" s="11"/>
      <c r="AY161" s="11"/>
      <c r="BA161" s="11"/>
      <c r="BO161" s="11"/>
      <c r="BP161" s="11"/>
      <c r="BQ161" s="9"/>
      <c r="BR161" s="10"/>
      <c r="CH161" s="11"/>
      <c r="CI161" s="11"/>
      <c r="CJ161" s="11"/>
      <c r="CK161" s="11"/>
      <c r="CN161" s="11"/>
      <c r="CO161" s="11"/>
      <c r="CP161" s="11"/>
      <c r="CQ161" s="11"/>
      <c r="CR161" s="11"/>
      <c r="CS161" s="11"/>
      <c r="CT161" s="11"/>
      <c r="CU161" s="11"/>
      <c r="CV161" s="11"/>
      <c r="CW161" s="11"/>
      <c r="CX161" s="11"/>
      <c r="DN161" s="11"/>
    </row>
    <row r="162" spans="22:118" ht="12.75">
      <c r="V162" s="10"/>
      <c r="Y162" s="11"/>
      <c r="AY162" s="9"/>
      <c r="BA162" s="9"/>
      <c r="BO162" s="9"/>
      <c r="BP162" s="11"/>
      <c r="BQ162" s="11"/>
      <c r="CH162" s="11"/>
      <c r="CI162" s="11"/>
      <c r="CJ162" s="11"/>
      <c r="CK162" s="11"/>
      <c r="CN162" s="11"/>
      <c r="CO162" s="11"/>
      <c r="CP162" s="11"/>
      <c r="CQ162" s="11"/>
      <c r="CR162" s="11"/>
      <c r="CS162" s="11"/>
      <c r="CT162" s="11"/>
      <c r="CU162" s="11"/>
      <c r="CV162" s="11"/>
      <c r="CW162" s="11"/>
      <c r="CX162" s="11"/>
      <c r="DN162" s="11"/>
    </row>
    <row r="163" spans="25:118" ht="12.75">
      <c r="Y163" s="11"/>
      <c r="AY163" s="11"/>
      <c r="BA163" s="11"/>
      <c r="BO163" s="11"/>
      <c r="BP163" s="11"/>
      <c r="BQ163" s="9"/>
      <c r="BR163" s="10"/>
      <c r="CN163" s="11"/>
      <c r="CO163" s="11"/>
      <c r="CP163" s="11"/>
      <c r="CQ163" s="11"/>
      <c r="CR163" s="11"/>
      <c r="CS163" s="11"/>
      <c r="CT163" s="11"/>
      <c r="CU163" s="11"/>
      <c r="CV163" s="11"/>
      <c r="CW163" s="11"/>
      <c r="CX163" s="11"/>
      <c r="DN163" s="11"/>
    </row>
    <row r="164" spans="25:118" ht="12.75">
      <c r="Y164" s="11"/>
      <c r="AY164" s="11"/>
      <c r="BA164" s="11"/>
      <c r="BO164" s="11"/>
      <c r="BP164" s="11"/>
      <c r="BQ164" s="11"/>
      <c r="BR164" s="10"/>
      <c r="CN164" s="11"/>
      <c r="CO164" s="11"/>
      <c r="CP164" s="11"/>
      <c r="CQ164" s="11"/>
      <c r="CR164" s="11"/>
      <c r="CS164" s="11"/>
      <c r="CT164" s="11"/>
      <c r="CU164" s="11"/>
      <c r="CV164" s="11"/>
      <c r="CW164" s="11"/>
      <c r="CX164" s="11"/>
      <c r="DN164" s="11"/>
    </row>
    <row r="165" spans="22:118" ht="12.75">
      <c r="V165" s="10"/>
      <c r="Y165" s="11"/>
      <c r="AY165" s="9"/>
      <c r="BA165" s="9"/>
      <c r="BO165" s="9"/>
      <c r="BP165" s="9"/>
      <c r="BQ165" s="11"/>
      <c r="BR165" s="10"/>
      <c r="CN165" s="11"/>
      <c r="CO165" s="11"/>
      <c r="CP165" s="11"/>
      <c r="CQ165" s="11"/>
      <c r="CR165" s="11"/>
      <c r="CS165" s="11"/>
      <c r="CT165" s="11"/>
      <c r="CU165" s="11"/>
      <c r="CV165" s="11"/>
      <c r="CW165" s="11"/>
      <c r="CX165" s="11"/>
      <c r="DN165" s="11"/>
    </row>
    <row r="166" spans="25:118" ht="12.75">
      <c r="Y166" s="11"/>
      <c r="AY166" s="11"/>
      <c r="BA166" s="11"/>
      <c r="BJ166" s="10"/>
      <c r="BK166" s="10"/>
      <c r="BM166" s="10"/>
      <c r="BO166" s="11"/>
      <c r="BP166" s="11"/>
      <c r="BQ166" s="11"/>
      <c r="BR166" s="10"/>
      <c r="CN166" s="11"/>
      <c r="CO166" s="11"/>
      <c r="CP166" s="11"/>
      <c r="CQ166" s="11"/>
      <c r="CR166" s="11"/>
      <c r="CS166" s="11"/>
      <c r="CT166" s="11"/>
      <c r="CU166" s="11"/>
      <c r="CV166" s="11"/>
      <c r="CW166" s="11"/>
      <c r="CX166" s="11"/>
      <c r="DN166" s="11"/>
    </row>
    <row r="167" spans="25:118" ht="12.75">
      <c r="Y167" s="11"/>
      <c r="AY167" s="11"/>
      <c r="BA167" s="11"/>
      <c r="BO167" s="11"/>
      <c r="BP167" s="11"/>
      <c r="BQ167" s="11"/>
      <c r="CN167" s="11"/>
      <c r="CO167" s="11"/>
      <c r="CP167" s="11"/>
      <c r="CQ167" s="11"/>
      <c r="CR167" s="11"/>
      <c r="CS167" s="11"/>
      <c r="CT167" s="11"/>
      <c r="CU167" s="11"/>
      <c r="CV167" s="11"/>
      <c r="CW167" s="11"/>
      <c r="CX167" s="11"/>
      <c r="DN167" s="11"/>
    </row>
    <row r="168" spans="25:118" ht="12.75">
      <c r="Y168" s="11"/>
      <c r="AY168" s="11"/>
      <c r="BA168" s="11"/>
      <c r="BJ168" s="10"/>
      <c r="BO168" s="11"/>
      <c r="BP168" s="11"/>
      <c r="BQ168" s="9"/>
      <c r="BR168" s="10"/>
      <c r="CN168" s="11"/>
      <c r="CO168" s="11"/>
      <c r="CP168" s="11"/>
      <c r="CQ168" s="11"/>
      <c r="CR168" s="11"/>
      <c r="CS168" s="11"/>
      <c r="CT168" s="11"/>
      <c r="CU168" s="11"/>
      <c r="CV168" s="11"/>
      <c r="CW168" s="11"/>
      <c r="CX168" s="11"/>
      <c r="DN168" s="11"/>
    </row>
    <row r="169" spans="25:118" ht="12.75">
      <c r="Y169" s="11"/>
      <c r="AY169" s="11"/>
      <c r="BA169" s="11"/>
      <c r="BO169" s="11"/>
      <c r="BP169" s="11"/>
      <c r="BQ169" s="9"/>
      <c r="BR169" s="10"/>
      <c r="CN169" s="11"/>
      <c r="CO169" s="11"/>
      <c r="CP169" s="11"/>
      <c r="CQ169" s="11"/>
      <c r="CR169" s="11"/>
      <c r="CS169" s="11"/>
      <c r="CT169" s="11"/>
      <c r="CU169" s="11"/>
      <c r="CV169" s="11"/>
      <c r="CW169" s="11"/>
      <c r="CX169" s="11"/>
      <c r="DN169" s="11"/>
    </row>
    <row r="170" spans="25:118" ht="12.75">
      <c r="Y170" s="11"/>
      <c r="AY170" s="11"/>
      <c r="BA170" s="11"/>
      <c r="BO170" s="11"/>
      <c r="BP170" s="11"/>
      <c r="BQ170" s="9"/>
      <c r="BR170" s="10"/>
      <c r="CN170" s="11"/>
      <c r="CO170" s="9"/>
      <c r="CP170" s="9"/>
      <c r="CQ170" s="11"/>
      <c r="CR170" s="11"/>
      <c r="CS170" s="11"/>
      <c r="CT170" s="11"/>
      <c r="CU170" s="11"/>
      <c r="CV170" s="11"/>
      <c r="CW170" s="11"/>
      <c r="CX170" s="11"/>
      <c r="DN170" s="11"/>
    </row>
    <row r="171" spans="25:118" ht="12.75">
      <c r="Y171" s="11"/>
      <c r="AY171" s="11"/>
      <c r="BA171" s="11"/>
      <c r="BL171" s="10"/>
      <c r="BN171" s="10"/>
      <c r="BO171" s="11"/>
      <c r="BP171" s="11"/>
      <c r="BQ171" s="9"/>
      <c r="BR171" s="10"/>
      <c r="CN171" s="11"/>
      <c r="CO171" s="11"/>
      <c r="CP171" s="11"/>
      <c r="CQ171" s="11"/>
      <c r="CR171" s="11"/>
      <c r="CS171" s="11"/>
      <c r="CT171" s="11"/>
      <c r="CU171" s="11"/>
      <c r="CV171" s="11"/>
      <c r="CW171" s="11"/>
      <c r="CX171" s="11"/>
      <c r="DN171" s="11"/>
    </row>
    <row r="172" spans="25:118" ht="12.75">
      <c r="Y172" s="11"/>
      <c r="AY172" s="9"/>
      <c r="BA172" s="9"/>
      <c r="BO172" s="9"/>
      <c r="BP172" s="11"/>
      <c r="BQ172" s="11"/>
      <c r="CN172" s="11"/>
      <c r="CO172" s="11"/>
      <c r="CP172" s="11"/>
      <c r="CQ172" s="11"/>
      <c r="CR172" s="11"/>
      <c r="CS172" s="11"/>
      <c r="CT172" s="11"/>
      <c r="CU172" s="11"/>
      <c r="CV172" s="11"/>
      <c r="CW172" s="11"/>
      <c r="CX172" s="11"/>
      <c r="DN172" s="11"/>
    </row>
    <row r="173" spans="25:118" ht="12.75">
      <c r="Y173" s="11"/>
      <c r="AY173" s="11"/>
      <c r="BA173" s="11"/>
      <c r="BO173" s="11"/>
      <c r="BP173" s="11"/>
      <c r="BQ173" s="9"/>
      <c r="BR173" s="10"/>
      <c r="CN173" s="11"/>
      <c r="CO173" s="11"/>
      <c r="CP173" s="11"/>
      <c r="CQ173" s="11"/>
      <c r="CR173" s="11"/>
      <c r="CS173" s="11"/>
      <c r="CT173" s="11"/>
      <c r="CU173" s="11"/>
      <c r="CV173" s="11"/>
      <c r="CW173" s="11"/>
      <c r="CX173" s="11"/>
      <c r="DN173" s="11"/>
    </row>
    <row r="174" spans="25:118" ht="12.75">
      <c r="Y174" s="11"/>
      <c r="AY174" s="11"/>
      <c r="BA174" s="11"/>
      <c r="BO174" s="11"/>
      <c r="BP174" s="11"/>
      <c r="BQ174" s="9"/>
      <c r="BR174" s="10"/>
      <c r="CN174" s="11"/>
      <c r="CO174" s="11"/>
      <c r="CP174" s="11"/>
      <c r="CQ174" s="11"/>
      <c r="CR174" s="11"/>
      <c r="CS174" s="9"/>
      <c r="CT174" s="11"/>
      <c r="CU174" s="11"/>
      <c r="CV174" s="11"/>
      <c r="CW174" s="11"/>
      <c r="CX174" s="11"/>
      <c r="DN174" s="11"/>
    </row>
    <row r="175" spans="25:118" ht="12.75">
      <c r="Y175" s="11"/>
      <c r="AY175" s="11"/>
      <c r="BA175" s="11"/>
      <c r="BO175" s="11"/>
      <c r="BP175" s="11"/>
      <c r="BQ175" s="9"/>
      <c r="BR175" s="10"/>
      <c r="CN175" s="11"/>
      <c r="CO175" s="11"/>
      <c r="CP175" s="11"/>
      <c r="CQ175" s="11"/>
      <c r="CR175" s="11"/>
      <c r="CS175" s="11"/>
      <c r="CT175" s="11"/>
      <c r="CU175" s="11"/>
      <c r="CV175" s="11"/>
      <c r="CW175" s="11"/>
      <c r="CX175" s="11"/>
      <c r="DN175" s="11"/>
    </row>
    <row r="176" spans="25:118" ht="12.75">
      <c r="Y176" s="11"/>
      <c r="AY176" s="11"/>
      <c r="BA176" s="11"/>
      <c r="BO176" s="11"/>
      <c r="BP176" s="11"/>
      <c r="BQ176" s="11"/>
      <c r="BR176" s="10"/>
      <c r="CN176" s="11"/>
      <c r="CO176" s="11"/>
      <c r="CP176" s="11"/>
      <c r="CQ176" s="11"/>
      <c r="CR176" s="11"/>
      <c r="CS176" s="11"/>
      <c r="CT176" s="11"/>
      <c r="CU176" s="11"/>
      <c r="CV176" s="11"/>
      <c r="CW176" s="11"/>
      <c r="CX176" s="11"/>
      <c r="DN176" s="9"/>
    </row>
    <row r="177" spans="22:118" ht="12.75">
      <c r="V177" s="10"/>
      <c r="Y177" s="11"/>
      <c r="AY177" s="9"/>
      <c r="BA177" s="9"/>
      <c r="BO177" s="9"/>
      <c r="BP177" s="11"/>
      <c r="BQ177" s="9"/>
      <c r="CN177" s="11"/>
      <c r="CO177" s="9"/>
      <c r="CP177" s="9"/>
      <c r="CQ177" s="11"/>
      <c r="CR177" s="11"/>
      <c r="CS177" s="11"/>
      <c r="CT177" s="11"/>
      <c r="CU177" s="11"/>
      <c r="CV177" s="11"/>
      <c r="CW177" s="11"/>
      <c r="CX177" s="11"/>
      <c r="DN177" s="11"/>
    </row>
    <row r="178" spans="25:118" ht="12.75">
      <c r="Y178" s="11"/>
      <c r="AY178" s="11"/>
      <c r="BA178" s="11"/>
      <c r="BO178" s="11"/>
      <c r="BP178" s="11"/>
      <c r="BQ178" s="9"/>
      <c r="BR178" s="10"/>
      <c r="CN178" s="11"/>
      <c r="CO178" s="11"/>
      <c r="CP178" s="11"/>
      <c r="CQ178" s="11"/>
      <c r="CR178" s="11"/>
      <c r="CS178" s="11"/>
      <c r="CT178" s="11"/>
      <c r="CU178" s="11"/>
      <c r="CV178" s="11"/>
      <c r="CW178" s="11"/>
      <c r="CX178" s="11"/>
      <c r="DN178" s="11"/>
    </row>
    <row r="179" spans="25:118" ht="12.75">
      <c r="Y179" s="11"/>
      <c r="AY179" s="11"/>
      <c r="BA179" s="11"/>
      <c r="BK179" s="10"/>
      <c r="BO179" s="11"/>
      <c r="BP179" s="11"/>
      <c r="BQ179" s="11"/>
      <c r="CN179" s="11"/>
      <c r="CO179" s="11"/>
      <c r="CP179" s="11"/>
      <c r="CQ179" s="11"/>
      <c r="CR179" s="11"/>
      <c r="CS179" s="11"/>
      <c r="CT179" s="11"/>
      <c r="CU179" s="11"/>
      <c r="CV179" s="11"/>
      <c r="CW179" s="11"/>
      <c r="CX179" s="11"/>
      <c r="DN179" s="11"/>
    </row>
    <row r="180" spans="25:118" ht="12.75">
      <c r="Y180" s="11"/>
      <c r="AY180" s="11"/>
      <c r="BA180" s="11"/>
      <c r="BK180" s="10"/>
      <c r="BO180" s="11"/>
      <c r="BP180" s="11"/>
      <c r="BQ180" s="11"/>
      <c r="CN180" s="11"/>
      <c r="CO180" s="11"/>
      <c r="CP180" s="11"/>
      <c r="CQ180" s="11"/>
      <c r="CR180" s="11"/>
      <c r="CS180" s="11"/>
      <c r="CT180" s="11"/>
      <c r="CU180" s="11"/>
      <c r="CV180" s="11"/>
      <c r="CW180" s="11"/>
      <c r="CX180" s="11"/>
      <c r="DN180" s="11"/>
    </row>
    <row r="181" spans="25:118" ht="12.75">
      <c r="Y181" s="11"/>
      <c r="AY181" s="11"/>
      <c r="BA181" s="11"/>
      <c r="BL181" s="10"/>
      <c r="BN181" s="10"/>
      <c r="BO181" s="11"/>
      <c r="BP181" s="11"/>
      <c r="BQ181" s="9"/>
      <c r="BR181" s="10"/>
      <c r="CN181" s="11"/>
      <c r="CO181" s="11"/>
      <c r="CP181" s="11"/>
      <c r="CQ181" s="11"/>
      <c r="CR181" s="11"/>
      <c r="CS181" s="11"/>
      <c r="CT181" s="11"/>
      <c r="CU181" s="11"/>
      <c r="CV181" s="11"/>
      <c r="CW181" s="11"/>
      <c r="CX181" s="11"/>
      <c r="DN181" s="11"/>
    </row>
    <row r="182" spans="25:118" ht="12.75">
      <c r="Y182" s="11"/>
      <c r="AY182" s="11"/>
      <c r="BA182" s="11"/>
      <c r="BJ182" s="10"/>
      <c r="BO182" s="11"/>
      <c r="BP182" s="11"/>
      <c r="BQ182" s="9"/>
      <c r="BR182" s="10"/>
      <c r="CN182" s="11"/>
      <c r="CO182" s="11"/>
      <c r="CP182" s="11"/>
      <c r="CQ182" s="11"/>
      <c r="CR182" s="11"/>
      <c r="CS182" s="11"/>
      <c r="CT182" s="11"/>
      <c r="CU182" s="11"/>
      <c r="CV182" s="11"/>
      <c r="CW182" s="11"/>
      <c r="CX182" s="11"/>
      <c r="DN182" s="11"/>
    </row>
    <row r="183" spans="25:118" ht="12.75">
      <c r="Y183" s="11"/>
      <c r="AY183" s="11"/>
      <c r="BA183" s="11"/>
      <c r="BJ183" s="10"/>
      <c r="BO183" s="11"/>
      <c r="BP183" s="11"/>
      <c r="BQ183" s="11"/>
      <c r="BR183" s="10"/>
      <c r="CN183" s="11"/>
      <c r="CO183" s="11"/>
      <c r="CP183" s="11"/>
      <c r="CQ183" s="11"/>
      <c r="CR183" s="11"/>
      <c r="CS183" s="11"/>
      <c r="CT183" s="11"/>
      <c r="CU183" s="11"/>
      <c r="CV183" s="11"/>
      <c r="CW183" s="11"/>
      <c r="CX183" s="11"/>
      <c r="DN183" s="11"/>
    </row>
    <row r="184" spans="25:118" ht="12.75">
      <c r="Y184" s="9"/>
      <c r="AY184" s="9"/>
      <c r="BA184" s="9"/>
      <c r="BO184" s="9"/>
      <c r="BP184" s="11"/>
      <c r="BQ184" s="11"/>
      <c r="CN184" s="11"/>
      <c r="CO184" s="11"/>
      <c r="CP184" s="11"/>
      <c r="CQ184" s="11"/>
      <c r="CR184" s="11"/>
      <c r="CS184" s="11"/>
      <c r="CT184" s="11"/>
      <c r="CU184" s="11"/>
      <c r="CV184" s="11"/>
      <c r="CW184" s="11"/>
      <c r="CX184" s="11"/>
      <c r="DN184" s="11"/>
    </row>
    <row r="185" spans="22:118" ht="12.75">
      <c r="V185" s="10"/>
      <c r="Y185" s="11"/>
      <c r="AY185" s="11"/>
      <c r="BA185" s="11"/>
      <c r="BO185" s="11"/>
      <c r="BP185" s="11"/>
      <c r="BQ185" s="9"/>
      <c r="BR185" s="10"/>
      <c r="CN185" s="11"/>
      <c r="CO185" s="11"/>
      <c r="CP185" s="11"/>
      <c r="CQ185" s="11"/>
      <c r="CR185" s="11"/>
      <c r="CS185" s="11"/>
      <c r="CT185" s="11"/>
      <c r="CU185" s="11"/>
      <c r="CV185" s="11"/>
      <c r="CW185" s="11"/>
      <c r="CX185" s="11"/>
      <c r="DN185" s="11"/>
    </row>
    <row r="186" spans="25:118" ht="12.75">
      <c r="Y186" s="11"/>
      <c r="AY186" s="11"/>
      <c r="BA186" s="11"/>
      <c r="BO186" s="11"/>
      <c r="BP186" s="11"/>
      <c r="BQ186" s="11"/>
      <c r="BR186" s="10"/>
      <c r="CN186" s="11"/>
      <c r="CO186" s="11"/>
      <c r="CP186" s="11"/>
      <c r="CQ186" s="11"/>
      <c r="CR186" s="11"/>
      <c r="CS186" s="11"/>
      <c r="CT186" s="11"/>
      <c r="CU186" s="11"/>
      <c r="CV186" s="11"/>
      <c r="CW186" s="11"/>
      <c r="CX186" s="11"/>
      <c r="DN186" s="11"/>
    </row>
    <row r="187" spans="25:118" ht="12.75">
      <c r="Y187" s="11"/>
      <c r="AY187" s="11"/>
      <c r="BA187" s="11"/>
      <c r="BO187" s="11"/>
      <c r="BP187" s="11"/>
      <c r="BQ187" s="11"/>
      <c r="BR187" s="10"/>
      <c r="CN187" s="11"/>
      <c r="CO187" s="11"/>
      <c r="CP187" s="11"/>
      <c r="CQ187" s="11"/>
      <c r="CR187" s="11"/>
      <c r="CS187" s="11"/>
      <c r="CT187" s="11"/>
      <c r="CU187" s="11"/>
      <c r="CV187" s="11"/>
      <c r="CW187" s="11"/>
      <c r="CX187" s="11"/>
      <c r="DN187" s="11"/>
    </row>
    <row r="188" spans="22:118" ht="12.75">
      <c r="V188" s="10"/>
      <c r="Y188" s="11"/>
      <c r="AY188" s="11"/>
      <c r="BA188" s="11"/>
      <c r="BJ188" s="10"/>
      <c r="BK188" s="10"/>
      <c r="BO188" s="11"/>
      <c r="BP188" s="11"/>
      <c r="BQ188" s="11"/>
      <c r="BR188" s="10"/>
      <c r="CN188" s="11"/>
      <c r="CO188" s="11"/>
      <c r="CP188" s="11"/>
      <c r="CQ188" s="11"/>
      <c r="CR188" s="11"/>
      <c r="CS188" s="11"/>
      <c r="CT188" s="11"/>
      <c r="CU188" s="11"/>
      <c r="CV188" s="11"/>
      <c r="CW188" s="11"/>
      <c r="CX188" s="11"/>
      <c r="DN188" s="11"/>
    </row>
    <row r="189" spans="25:118" ht="12.75">
      <c r="Y189" s="11"/>
      <c r="AY189" s="11"/>
      <c r="BA189" s="11"/>
      <c r="BJ189" s="10"/>
      <c r="BO189" s="11"/>
      <c r="BP189" s="11"/>
      <c r="BQ189" s="9"/>
      <c r="BR189" s="10"/>
      <c r="CN189" s="11"/>
      <c r="CO189" s="11"/>
      <c r="CP189" s="11"/>
      <c r="CQ189" s="11"/>
      <c r="CR189" s="11"/>
      <c r="CS189" s="11"/>
      <c r="CT189" s="11"/>
      <c r="CU189" s="11"/>
      <c r="CV189" s="11"/>
      <c r="CW189" s="11"/>
      <c r="CX189" s="11"/>
      <c r="DN189" s="9"/>
    </row>
    <row r="190" spans="25:118" ht="12.75">
      <c r="Y190" s="11"/>
      <c r="AY190" s="11"/>
      <c r="BA190" s="11"/>
      <c r="BO190" s="11"/>
      <c r="BP190" s="11"/>
      <c r="BQ190" s="9"/>
      <c r="BR190" s="10"/>
      <c r="CN190" s="11"/>
      <c r="CO190" s="11"/>
      <c r="CP190" s="11"/>
      <c r="CQ190" s="11"/>
      <c r="CR190" s="11"/>
      <c r="CS190" s="11"/>
      <c r="CT190" s="11"/>
      <c r="CU190" s="11"/>
      <c r="CV190" s="11"/>
      <c r="CW190" s="11"/>
      <c r="CX190" s="11"/>
      <c r="DN190" s="11"/>
    </row>
    <row r="191" spans="25:118" ht="12.75">
      <c r="Y191" s="11"/>
      <c r="AY191" s="11"/>
      <c r="BA191" s="11"/>
      <c r="BO191" s="11"/>
      <c r="BP191" s="11"/>
      <c r="BQ191" s="9"/>
      <c r="BR191" s="10"/>
      <c r="CN191" s="11"/>
      <c r="CO191" s="11"/>
      <c r="CP191" s="11"/>
      <c r="CQ191" s="11"/>
      <c r="CR191" s="11"/>
      <c r="CS191" s="11"/>
      <c r="CT191" s="11"/>
      <c r="CU191" s="11"/>
      <c r="CV191" s="11"/>
      <c r="CW191" s="11"/>
      <c r="CX191" s="11"/>
      <c r="DN191" s="11"/>
    </row>
    <row r="192" spans="25:118" ht="12.75">
      <c r="Y192" s="11"/>
      <c r="AY192" s="11"/>
      <c r="BA192" s="11"/>
      <c r="BO192" s="11"/>
      <c r="BP192" s="11"/>
      <c r="BQ192" s="9"/>
      <c r="BR192" s="10"/>
      <c r="CN192" s="11"/>
      <c r="CO192" s="11"/>
      <c r="CP192" s="11"/>
      <c r="CQ192" s="11"/>
      <c r="CR192" s="11"/>
      <c r="CS192" s="11"/>
      <c r="CT192" s="11"/>
      <c r="CU192" s="11"/>
      <c r="CV192" s="11"/>
      <c r="CW192" s="11"/>
      <c r="CX192" s="11"/>
      <c r="DN192" s="11"/>
    </row>
    <row r="193" spans="25:118" ht="12.75">
      <c r="Y193" s="11"/>
      <c r="AY193" s="11"/>
      <c r="BA193" s="11"/>
      <c r="BO193" s="11"/>
      <c r="BP193" s="11"/>
      <c r="BQ193" s="9"/>
      <c r="BR193" s="10"/>
      <c r="CN193" s="11"/>
      <c r="CO193" s="11"/>
      <c r="CP193" s="11"/>
      <c r="CQ193" s="11"/>
      <c r="CR193" s="11"/>
      <c r="CS193" s="11"/>
      <c r="CT193" s="11"/>
      <c r="CU193" s="11"/>
      <c r="CV193" s="11"/>
      <c r="CW193" s="11"/>
      <c r="CX193" s="11"/>
      <c r="DN193" s="11"/>
    </row>
    <row r="194" spans="25:118" ht="12.75">
      <c r="Y194" s="11"/>
      <c r="AY194" s="11"/>
      <c r="BA194" s="11"/>
      <c r="BO194" s="11"/>
      <c r="BP194" s="11"/>
      <c r="BQ194" s="11"/>
      <c r="BR194" s="10"/>
      <c r="CN194" s="11"/>
      <c r="CO194" s="11"/>
      <c r="CP194" s="11"/>
      <c r="CQ194" s="11"/>
      <c r="CR194" s="11"/>
      <c r="CS194" s="11"/>
      <c r="CT194" s="11"/>
      <c r="CU194" s="11"/>
      <c r="CV194" s="11"/>
      <c r="CW194" s="11"/>
      <c r="CX194" s="11"/>
      <c r="DN194" s="11"/>
    </row>
    <row r="195" spans="25:118" ht="12.75">
      <c r="Y195" s="11"/>
      <c r="AY195" s="11"/>
      <c r="BA195" s="11"/>
      <c r="BK195" s="10"/>
      <c r="BO195" s="11"/>
      <c r="BP195" s="11"/>
      <c r="BQ195" s="9"/>
      <c r="BR195" s="10"/>
      <c r="CN195" s="11"/>
      <c r="CO195" s="11"/>
      <c r="CP195" s="11"/>
      <c r="CQ195" s="11"/>
      <c r="CR195" s="11"/>
      <c r="CS195" s="11"/>
      <c r="CT195" s="11"/>
      <c r="CU195" s="11"/>
      <c r="CV195" s="11"/>
      <c r="CW195" s="11"/>
      <c r="CX195" s="11"/>
      <c r="DN195" s="11"/>
    </row>
    <row r="196" spans="25:118" ht="12.75">
      <c r="Y196" s="9"/>
      <c r="AY196" s="11"/>
      <c r="BA196" s="11"/>
      <c r="BK196" s="10"/>
      <c r="BO196" s="11"/>
      <c r="BP196" s="11"/>
      <c r="BQ196" s="9"/>
      <c r="BR196" s="10"/>
      <c r="CN196" s="11"/>
      <c r="CO196" s="11"/>
      <c r="CP196" s="11"/>
      <c r="CQ196" s="11"/>
      <c r="CR196" s="11"/>
      <c r="CS196" s="11"/>
      <c r="CT196" s="11"/>
      <c r="CU196" s="11"/>
      <c r="CV196" s="11"/>
      <c r="CW196" s="11"/>
      <c r="CX196" s="11"/>
      <c r="DN196" s="9"/>
    </row>
    <row r="197" spans="25:118" ht="12.75">
      <c r="Y197" s="11"/>
      <c r="AY197" s="11"/>
      <c r="BA197" s="11"/>
      <c r="BJ197" s="10"/>
      <c r="BO197" s="11"/>
      <c r="BP197" s="11"/>
      <c r="BQ197" s="9"/>
      <c r="BR197" s="10"/>
      <c r="CN197" s="11"/>
      <c r="CO197" s="11"/>
      <c r="CP197" s="11"/>
      <c r="CQ197" s="11"/>
      <c r="CR197" s="11"/>
      <c r="CS197" s="11"/>
      <c r="CT197" s="11"/>
      <c r="CU197" s="11"/>
      <c r="CV197" s="11"/>
      <c r="CW197" s="11"/>
      <c r="CX197" s="11"/>
      <c r="DN197" s="11"/>
    </row>
    <row r="198" spans="25:118" ht="12.75">
      <c r="Y198" s="11"/>
      <c r="AY198" s="11"/>
      <c r="BA198" s="11"/>
      <c r="BJ198" s="10"/>
      <c r="BO198" s="11"/>
      <c r="BP198" s="11"/>
      <c r="BQ198" s="9"/>
      <c r="BR198" s="10"/>
      <c r="CN198" s="11"/>
      <c r="CO198" s="11"/>
      <c r="CP198" s="11"/>
      <c r="CQ198" s="11"/>
      <c r="CR198" s="11"/>
      <c r="CS198" s="11"/>
      <c r="CT198" s="11"/>
      <c r="CU198" s="11"/>
      <c r="CV198" s="11"/>
      <c r="CW198" s="11"/>
      <c r="CX198" s="11"/>
      <c r="DN198" s="11"/>
    </row>
    <row r="199" spans="25:118" ht="12.75">
      <c r="Y199" s="11"/>
      <c r="AY199" s="9"/>
      <c r="BA199" s="9"/>
      <c r="BO199" s="9"/>
      <c r="BP199" s="11"/>
      <c r="BQ199" s="11"/>
      <c r="BR199" s="10"/>
      <c r="CN199" s="11"/>
      <c r="CO199" s="11"/>
      <c r="CP199" s="11"/>
      <c r="CQ199" s="11"/>
      <c r="CR199" s="11"/>
      <c r="CS199" s="11"/>
      <c r="CT199" s="11"/>
      <c r="CU199" s="11"/>
      <c r="CV199" s="11"/>
      <c r="CW199" s="11"/>
      <c r="CX199" s="11"/>
      <c r="DN199" s="11"/>
    </row>
    <row r="200" spans="25:118" ht="12.75">
      <c r="Y200" s="11"/>
      <c r="AY200" s="11"/>
      <c r="BA200" s="11"/>
      <c r="BK200" s="10"/>
      <c r="BO200" s="11"/>
      <c r="BP200" s="11"/>
      <c r="BQ200" s="11"/>
      <c r="CN200" s="11"/>
      <c r="CO200" s="11"/>
      <c r="CP200" s="11"/>
      <c r="CQ200" s="11"/>
      <c r="CR200" s="11"/>
      <c r="CS200" s="11"/>
      <c r="CT200" s="11"/>
      <c r="CU200" s="11"/>
      <c r="CV200" s="11"/>
      <c r="CW200" s="11"/>
      <c r="CX200" s="11"/>
      <c r="DN200" s="11"/>
    </row>
    <row r="201" spans="25:118" ht="12.75">
      <c r="Y201" s="11"/>
      <c r="AY201" s="11"/>
      <c r="BA201" s="11"/>
      <c r="BO201" s="11"/>
      <c r="BP201" s="11"/>
      <c r="BQ201" s="11"/>
      <c r="CN201" s="11"/>
      <c r="CO201" s="11"/>
      <c r="CP201" s="11"/>
      <c r="CQ201" s="11"/>
      <c r="CR201" s="11"/>
      <c r="CS201" s="11"/>
      <c r="CT201" s="11"/>
      <c r="CU201" s="11"/>
      <c r="CV201" s="11"/>
      <c r="CW201" s="11"/>
      <c r="CX201" s="11"/>
      <c r="DN201" s="11"/>
    </row>
    <row r="202" spans="25:118" ht="12.75">
      <c r="Y202" s="11"/>
      <c r="AY202" s="9"/>
      <c r="BA202" s="11"/>
      <c r="BO202" s="9"/>
      <c r="BP202" s="11"/>
      <c r="BQ202" s="11"/>
      <c r="CN202" s="11"/>
      <c r="CO202" s="11"/>
      <c r="CP202" s="11"/>
      <c r="CQ202" s="11"/>
      <c r="CR202" s="11"/>
      <c r="CS202" s="11"/>
      <c r="CT202" s="11"/>
      <c r="CU202" s="11"/>
      <c r="CV202" s="11"/>
      <c r="CW202" s="11"/>
      <c r="CX202" s="11"/>
      <c r="DN202" s="11"/>
    </row>
    <row r="203" spans="25:118" ht="12.75">
      <c r="Y203" s="11"/>
      <c r="AY203" s="11"/>
      <c r="BA203" s="11"/>
      <c r="BK203" s="10"/>
      <c r="BO203" s="11"/>
      <c r="BP203" s="11"/>
      <c r="BQ203" s="9"/>
      <c r="CN203" s="9"/>
      <c r="CO203" s="9"/>
      <c r="CP203" s="9"/>
      <c r="CQ203" s="9"/>
      <c r="CR203" s="11"/>
      <c r="CS203" s="11"/>
      <c r="CT203" s="11"/>
      <c r="CU203" s="11"/>
      <c r="CV203" s="11"/>
      <c r="CW203" s="11"/>
      <c r="CX203" s="11"/>
      <c r="DN203" s="11"/>
    </row>
    <row r="204" spans="25:118" ht="12.75">
      <c r="Y204" s="11"/>
      <c r="AY204" s="11"/>
      <c r="BA204" s="11"/>
      <c r="BK204" s="10"/>
      <c r="BO204" s="11"/>
      <c r="BP204" s="11"/>
      <c r="BQ204" s="11"/>
      <c r="CN204" s="11"/>
      <c r="CO204" s="11"/>
      <c r="CP204" s="11"/>
      <c r="CQ204" s="11"/>
      <c r="CR204" s="11"/>
      <c r="CS204" s="11"/>
      <c r="CT204" s="11"/>
      <c r="CU204" s="11"/>
      <c r="CV204" s="11"/>
      <c r="CW204" s="11"/>
      <c r="CX204" s="11"/>
      <c r="DN204" s="11"/>
    </row>
    <row r="205" spans="25:118" ht="12.75">
      <c r="Y205" s="11"/>
      <c r="AY205" s="11"/>
      <c r="BA205" s="11"/>
      <c r="BK205" s="10"/>
      <c r="BO205" s="11"/>
      <c r="BP205" s="11"/>
      <c r="BQ205" s="9"/>
      <c r="CN205" s="11"/>
      <c r="CO205" s="11"/>
      <c r="CP205" s="11"/>
      <c r="CQ205" s="11"/>
      <c r="CR205" s="11"/>
      <c r="CS205" s="11"/>
      <c r="CT205" s="11"/>
      <c r="CU205" s="11"/>
      <c r="CV205" s="11"/>
      <c r="CW205" s="11"/>
      <c r="CX205" s="11"/>
      <c r="DN205" s="11"/>
    </row>
    <row r="206" spans="51:118" ht="12.75">
      <c r="AY206" s="9"/>
      <c r="BA206" s="9"/>
      <c r="BO206" s="9"/>
      <c r="BP206" s="11"/>
      <c r="BQ206" s="11"/>
      <c r="CN206" s="11"/>
      <c r="CO206" s="11"/>
      <c r="CP206" s="11"/>
      <c r="CQ206" s="11"/>
      <c r="CR206" s="11"/>
      <c r="CS206" s="11"/>
      <c r="CT206" s="11"/>
      <c r="CU206" s="11"/>
      <c r="CV206" s="11"/>
      <c r="CW206" s="11"/>
      <c r="CX206" s="11"/>
      <c r="DN206" s="11"/>
    </row>
    <row r="207" spans="51:118" ht="12.75">
      <c r="AY207" s="11"/>
      <c r="BA207" s="11"/>
      <c r="BJ207" s="10"/>
      <c r="BK207" s="10"/>
      <c r="BO207" s="11"/>
      <c r="BP207" s="11"/>
      <c r="BQ207" s="9"/>
      <c r="CN207" s="11"/>
      <c r="CO207" s="11"/>
      <c r="CP207" s="11"/>
      <c r="CQ207" s="11"/>
      <c r="CR207" s="11"/>
      <c r="CS207" s="11"/>
      <c r="CT207" s="11"/>
      <c r="CU207" s="11"/>
      <c r="CV207" s="11"/>
      <c r="CW207" s="11"/>
      <c r="CX207" s="11"/>
      <c r="DN207" s="9"/>
    </row>
    <row r="208" spans="22:118" ht="12.75">
      <c r="V208" s="10"/>
      <c r="AY208" s="11"/>
      <c r="BA208" s="11"/>
      <c r="BK208" s="10"/>
      <c r="BO208" s="11"/>
      <c r="BP208" s="11"/>
      <c r="BQ208" s="11"/>
      <c r="CN208" s="11"/>
      <c r="CO208" s="11"/>
      <c r="CP208" s="11"/>
      <c r="CQ208" s="11"/>
      <c r="CR208" s="11"/>
      <c r="CS208" s="11"/>
      <c r="CT208" s="11"/>
      <c r="CU208" s="11"/>
      <c r="CV208" s="11"/>
      <c r="CW208" s="11"/>
      <c r="CX208" s="11"/>
      <c r="DN208" s="11"/>
    </row>
    <row r="209" spans="51:118" ht="12.75">
      <c r="AY209" s="11"/>
      <c r="BA209" s="11"/>
      <c r="BO209" s="11"/>
      <c r="BP209" s="11"/>
      <c r="BQ209" s="9"/>
      <c r="CN209" s="11"/>
      <c r="CO209" s="11"/>
      <c r="CP209" s="11"/>
      <c r="CQ209" s="11"/>
      <c r="CR209" s="11"/>
      <c r="CS209" s="11"/>
      <c r="CT209" s="11"/>
      <c r="CU209" s="11"/>
      <c r="CV209" s="11"/>
      <c r="CW209" s="11"/>
      <c r="CX209" s="11"/>
      <c r="DN209" s="9"/>
    </row>
    <row r="210" spans="51:118" ht="12.75">
      <c r="AY210" s="11"/>
      <c r="BA210" s="11"/>
      <c r="BK210" s="10"/>
      <c r="BO210" s="11"/>
      <c r="BP210" s="11"/>
      <c r="BQ210" s="11"/>
      <c r="CN210" s="11"/>
      <c r="CO210" s="11"/>
      <c r="CP210" s="11"/>
      <c r="CQ210" s="11"/>
      <c r="CR210" s="11"/>
      <c r="CS210" s="11"/>
      <c r="CT210" s="11"/>
      <c r="CU210" s="11"/>
      <c r="CV210" s="11"/>
      <c r="CW210" s="11"/>
      <c r="CX210" s="11"/>
      <c r="DN210" s="9"/>
    </row>
    <row r="211" spans="51:118" ht="12.75">
      <c r="AY211" s="9"/>
      <c r="BA211" s="9"/>
      <c r="BO211" s="9"/>
      <c r="BP211" s="11"/>
      <c r="BQ211" s="11"/>
      <c r="CN211" s="11"/>
      <c r="CO211" s="11"/>
      <c r="CP211" s="11"/>
      <c r="CQ211" s="11"/>
      <c r="CR211" s="11"/>
      <c r="CS211" s="11"/>
      <c r="CT211" s="11"/>
      <c r="CU211" s="11"/>
      <c r="CV211" s="11"/>
      <c r="CW211" s="11"/>
      <c r="CX211" s="11"/>
      <c r="DN211" s="11"/>
    </row>
    <row r="212" spans="51:118" ht="12.75">
      <c r="AY212" s="11"/>
      <c r="BA212" s="11"/>
      <c r="BO212" s="11"/>
      <c r="BP212" s="11"/>
      <c r="BQ212" s="9"/>
      <c r="CN212" s="11"/>
      <c r="CO212" s="11"/>
      <c r="CP212" s="11"/>
      <c r="CQ212" s="11"/>
      <c r="CR212" s="11"/>
      <c r="CS212" s="11"/>
      <c r="CT212" s="11"/>
      <c r="CU212" s="11"/>
      <c r="CV212" s="11"/>
      <c r="CW212" s="11"/>
      <c r="CX212" s="11"/>
      <c r="DN212" s="11"/>
    </row>
    <row r="213" spans="51:118" ht="12.75">
      <c r="AY213" s="11"/>
      <c r="BA213" s="11"/>
      <c r="BO213" s="11"/>
      <c r="BP213" s="11"/>
      <c r="BQ213" s="9"/>
      <c r="CN213" s="11"/>
      <c r="CO213" s="11"/>
      <c r="CP213" s="11"/>
      <c r="CQ213" s="11"/>
      <c r="CR213" s="11"/>
      <c r="CS213" s="11"/>
      <c r="CT213" s="11"/>
      <c r="CU213" s="11"/>
      <c r="CV213" s="11"/>
      <c r="CW213" s="11"/>
      <c r="CX213" s="11"/>
      <c r="DN213" s="11"/>
    </row>
    <row r="214" spans="51:118" ht="12.75">
      <c r="AY214" s="9"/>
      <c r="BA214" s="9"/>
      <c r="BO214" s="9"/>
      <c r="BP214" s="11"/>
      <c r="BQ214" s="11"/>
      <c r="CN214" s="11"/>
      <c r="CO214" s="11"/>
      <c r="CP214" s="11"/>
      <c r="CQ214" s="11"/>
      <c r="CR214" s="11"/>
      <c r="CS214" s="11"/>
      <c r="CT214" s="11"/>
      <c r="CU214" s="11"/>
      <c r="CV214" s="11"/>
      <c r="CW214" s="11"/>
      <c r="CX214" s="11"/>
      <c r="DN214" s="11"/>
    </row>
    <row r="215" spans="51:118" ht="12.75">
      <c r="AY215" s="11"/>
      <c r="BA215" s="11"/>
      <c r="BO215" s="11"/>
      <c r="BP215" s="11"/>
      <c r="BQ215" s="9"/>
      <c r="CN215" s="11"/>
      <c r="CO215" s="11"/>
      <c r="CP215" s="11"/>
      <c r="CQ215" s="11"/>
      <c r="CR215" s="11"/>
      <c r="CS215" s="11"/>
      <c r="CT215" s="11"/>
      <c r="CU215" s="11"/>
      <c r="CV215" s="11"/>
      <c r="CW215" s="11"/>
      <c r="CX215" s="11"/>
      <c r="DN215" s="11"/>
    </row>
    <row r="216" spans="51:118" ht="12.75">
      <c r="AY216" s="11"/>
      <c r="BA216" s="11"/>
      <c r="BO216" s="11"/>
      <c r="BP216" s="11"/>
      <c r="BQ216" s="9"/>
      <c r="CN216" s="11"/>
      <c r="CO216" s="11"/>
      <c r="CP216" s="11"/>
      <c r="CQ216" s="11"/>
      <c r="CR216" s="11"/>
      <c r="CS216" s="11"/>
      <c r="CT216" s="11"/>
      <c r="CU216" s="11"/>
      <c r="CV216" s="11"/>
      <c r="CW216" s="11"/>
      <c r="CX216" s="11"/>
      <c r="DN216" s="9"/>
    </row>
    <row r="217" spans="51:118" ht="12.75">
      <c r="AY217" s="11"/>
      <c r="BA217" s="11"/>
      <c r="BO217" s="11"/>
      <c r="BP217" s="11"/>
      <c r="BQ217" s="9"/>
      <c r="CN217" s="11"/>
      <c r="CO217" s="11"/>
      <c r="CP217" s="11"/>
      <c r="CQ217" s="11"/>
      <c r="CR217" s="11"/>
      <c r="CS217" s="11"/>
      <c r="CT217" s="11"/>
      <c r="CU217" s="11"/>
      <c r="CV217" s="11"/>
      <c r="CW217" s="11"/>
      <c r="CX217" s="11"/>
      <c r="DN217" s="11"/>
    </row>
    <row r="218" spans="51:118" ht="12.75">
      <c r="AY218" s="11"/>
      <c r="BA218" s="11"/>
      <c r="BM218" s="10"/>
      <c r="BO218" s="11"/>
      <c r="BP218" s="11"/>
      <c r="BQ218" s="11"/>
      <c r="CN218" s="11"/>
      <c r="CO218" s="11"/>
      <c r="CP218" s="11"/>
      <c r="CQ218" s="11"/>
      <c r="CR218" s="11"/>
      <c r="CS218" s="11"/>
      <c r="CT218" s="11"/>
      <c r="CU218" s="11"/>
      <c r="CV218" s="11"/>
      <c r="CW218" s="11"/>
      <c r="CX218" s="11"/>
      <c r="DN218" s="11"/>
    </row>
    <row r="219" spans="51:118" ht="12.75">
      <c r="AY219" s="11"/>
      <c r="BA219" s="11"/>
      <c r="BM219" s="10"/>
      <c r="BO219" s="11"/>
      <c r="BP219" s="11"/>
      <c r="BQ219" s="9"/>
      <c r="CN219" s="11"/>
      <c r="CO219" s="11"/>
      <c r="CP219" s="11"/>
      <c r="CQ219" s="11"/>
      <c r="CR219" s="11"/>
      <c r="CS219" s="11"/>
      <c r="CT219" s="11"/>
      <c r="CU219" s="11"/>
      <c r="CV219" s="11"/>
      <c r="CW219" s="11"/>
      <c r="CX219" s="11"/>
      <c r="DN219" s="11"/>
    </row>
    <row r="220" spans="51:118" ht="12.75">
      <c r="AY220" s="11"/>
      <c r="BA220" s="11"/>
      <c r="BK220" s="10"/>
      <c r="BO220" s="11"/>
      <c r="BP220" s="11"/>
      <c r="BQ220" s="9"/>
      <c r="CN220" s="11"/>
      <c r="CO220" s="11"/>
      <c r="CP220" s="11"/>
      <c r="CQ220" s="11"/>
      <c r="CR220" s="11"/>
      <c r="CS220" s="11"/>
      <c r="CT220" s="11"/>
      <c r="CU220" s="11"/>
      <c r="CV220" s="11"/>
      <c r="CW220" s="11"/>
      <c r="CX220" s="11"/>
      <c r="DN220" s="9"/>
    </row>
    <row r="221" spans="22:118" ht="12.75">
      <c r="V221" s="10"/>
      <c r="AY221" s="9"/>
      <c r="BA221" s="9"/>
      <c r="BO221" s="9"/>
      <c r="BP221" s="11"/>
      <c r="BQ221" s="11"/>
      <c r="CN221" s="11"/>
      <c r="CO221" s="11"/>
      <c r="CP221" s="11"/>
      <c r="CQ221" s="11"/>
      <c r="CR221" s="11"/>
      <c r="CS221" s="11"/>
      <c r="CT221" s="11"/>
      <c r="CU221" s="11"/>
      <c r="CV221" s="11"/>
      <c r="CW221" s="11"/>
      <c r="CX221" s="11"/>
      <c r="DN221" s="11"/>
    </row>
    <row r="222" spans="51:118" ht="12.75">
      <c r="AY222" s="11"/>
      <c r="BA222" s="11"/>
      <c r="BO222" s="11"/>
      <c r="BP222" s="11"/>
      <c r="BQ222" s="11"/>
      <c r="CN222" s="11"/>
      <c r="CO222" s="11"/>
      <c r="CP222" s="11"/>
      <c r="CQ222" s="11"/>
      <c r="CR222" s="11"/>
      <c r="CS222" s="11"/>
      <c r="CT222" s="11"/>
      <c r="CU222" s="11"/>
      <c r="CV222" s="11"/>
      <c r="CW222" s="11"/>
      <c r="CX222" s="11"/>
      <c r="DN222" s="11"/>
    </row>
    <row r="223" spans="51:118" ht="12.75">
      <c r="AY223" s="11"/>
      <c r="BA223" s="11"/>
      <c r="BO223" s="11"/>
      <c r="BP223" s="11"/>
      <c r="BQ223" s="11"/>
      <c r="CN223" s="11"/>
      <c r="CO223" s="11"/>
      <c r="CP223" s="11"/>
      <c r="CQ223" s="11"/>
      <c r="CR223" s="11"/>
      <c r="CS223" s="11"/>
      <c r="CT223" s="11"/>
      <c r="CU223" s="11"/>
      <c r="CV223" s="11"/>
      <c r="CW223" s="11"/>
      <c r="CX223" s="11"/>
      <c r="DN223" s="11"/>
    </row>
    <row r="224" spans="22:118" ht="12.75">
      <c r="V224" s="10"/>
      <c r="AY224" s="11"/>
      <c r="BA224" s="11"/>
      <c r="BO224" s="11"/>
      <c r="BP224" s="11"/>
      <c r="BQ224" s="11"/>
      <c r="CN224" s="11"/>
      <c r="CO224" s="11"/>
      <c r="CP224" s="11"/>
      <c r="CQ224" s="11"/>
      <c r="CR224" s="11"/>
      <c r="CS224" s="11"/>
      <c r="CT224" s="11"/>
      <c r="CU224" s="11"/>
      <c r="CV224" s="11"/>
      <c r="CW224" s="11"/>
      <c r="CX224" s="11"/>
      <c r="DN224" s="9"/>
    </row>
    <row r="225" spans="51:102" ht="12.75">
      <c r="AY225" s="9"/>
      <c r="BA225" s="11"/>
      <c r="BO225" s="11"/>
      <c r="BP225" s="11"/>
      <c r="BQ225" s="11"/>
      <c r="CN225" s="11"/>
      <c r="CO225" s="9"/>
      <c r="CP225" s="9"/>
      <c r="CQ225" s="11"/>
      <c r="CR225" s="11"/>
      <c r="CS225" s="11"/>
      <c r="CT225" s="11"/>
      <c r="CU225" s="11"/>
      <c r="CV225" s="11"/>
      <c r="CW225" s="11"/>
      <c r="CX225" s="11"/>
    </row>
    <row r="226" spans="22:102" ht="12.75">
      <c r="V226" s="10"/>
      <c r="AY226" s="9"/>
      <c r="BA226" s="11"/>
      <c r="BO226" s="11"/>
      <c r="BP226" s="11"/>
      <c r="BQ226" s="11"/>
      <c r="CN226" s="11"/>
      <c r="CO226" s="11"/>
      <c r="CP226" s="11"/>
      <c r="CQ226" s="11"/>
      <c r="CR226" s="11"/>
      <c r="CS226" s="11"/>
      <c r="CT226" s="11"/>
      <c r="CU226" s="11"/>
      <c r="CV226" s="11"/>
      <c r="CW226" s="11"/>
      <c r="CX226" s="11"/>
    </row>
    <row r="227" spans="51:102" ht="12.75">
      <c r="AY227" s="11"/>
      <c r="BA227" s="11"/>
      <c r="BO227" s="11"/>
      <c r="BP227" s="11"/>
      <c r="BQ227" s="9"/>
      <c r="CN227" s="11"/>
      <c r="CO227" s="11"/>
      <c r="CP227" s="11"/>
      <c r="CQ227" s="11"/>
      <c r="CR227" s="11"/>
      <c r="CS227" s="11"/>
      <c r="CT227" s="11"/>
      <c r="CU227" s="11"/>
      <c r="CV227" s="11"/>
      <c r="CW227" s="11"/>
      <c r="CX227" s="11"/>
    </row>
    <row r="228" spans="51:102" ht="12.75">
      <c r="AY228" s="11"/>
      <c r="BA228" s="11"/>
      <c r="BK228" s="10"/>
      <c r="BO228" s="11"/>
      <c r="BP228" s="11"/>
      <c r="BQ228" s="9"/>
      <c r="CN228" s="11"/>
      <c r="CO228" s="11"/>
      <c r="CP228" s="11"/>
      <c r="CQ228" s="11"/>
      <c r="CR228" s="11"/>
      <c r="CS228" s="11"/>
      <c r="CT228" s="11"/>
      <c r="CU228" s="11"/>
      <c r="CV228" s="11"/>
      <c r="CW228" s="11"/>
      <c r="CX228" s="11"/>
    </row>
    <row r="229" spans="51:102" ht="12.75">
      <c r="AY229" s="9"/>
      <c r="BA229" s="9"/>
      <c r="BO229" s="9"/>
      <c r="BP229" s="11"/>
      <c r="BQ229" s="11"/>
      <c r="CN229" s="11"/>
      <c r="CO229" s="9"/>
      <c r="CP229" s="9"/>
      <c r="CQ229" s="11"/>
      <c r="CR229" s="11"/>
      <c r="CS229" s="11"/>
      <c r="CT229" s="9"/>
      <c r="CU229" s="11"/>
      <c r="CV229" s="11"/>
      <c r="CW229" s="11"/>
      <c r="CX229" s="11"/>
    </row>
    <row r="230" spans="51:102" ht="12.75">
      <c r="AY230" s="9"/>
      <c r="BA230" s="11"/>
      <c r="BL230" s="10"/>
      <c r="BN230" s="10"/>
      <c r="BO230" s="11"/>
      <c r="BP230" s="11"/>
      <c r="BQ230" s="9"/>
      <c r="CN230" s="11"/>
      <c r="CO230" s="11"/>
      <c r="CP230" s="11"/>
      <c r="CQ230" s="11"/>
      <c r="CR230" s="11"/>
      <c r="CS230" s="11"/>
      <c r="CT230" s="11"/>
      <c r="CU230" s="11"/>
      <c r="CV230" s="11"/>
      <c r="CW230" s="9"/>
      <c r="CX230" s="11"/>
    </row>
    <row r="231" spans="51:102" ht="12.75">
      <c r="AY231" s="11"/>
      <c r="BA231" s="11"/>
      <c r="BO231" s="11"/>
      <c r="BP231" s="11"/>
      <c r="BQ231" s="9"/>
      <c r="CN231" s="11"/>
      <c r="CO231" s="11"/>
      <c r="CP231" s="11"/>
      <c r="CQ231" s="11"/>
      <c r="CR231" s="11"/>
      <c r="CS231" s="11"/>
      <c r="CT231" s="11"/>
      <c r="CU231" s="11"/>
      <c r="CV231" s="11"/>
      <c r="CW231" s="11"/>
      <c r="CX231" s="11"/>
    </row>
    <row r="232" spans="51:102" ht="12.75">
      <c r="AY232" s="9"/>
      <c r="BA232" s="9"/>
      <c r="BO232" s="9"/>
      <c r="BP232" s="11"/>
      <c r="BQ232" s="11"/>
      <c r="CN232" s="11"/>
      <c r="CO232" s="11"/>
      <c r="CP232" s="11"/>
      <c r="CQ232" s="11"/>
      <c r="CR232" s="11"/>
      <c r="CS232" s="11"/>
      <c r="CT232" s="11"/>
      <c r="CU232" s="11"/>
      <c r="CV232" s="11"/>
      <c r="CW232" s="11"/>
      <c r="CX232" s="11"/>
    </row>
    <row r="233" spans="51:102" ht="12.75">
      <c r="AY233" s="11"/>
      <c r="BA233" s="11"/>
      <c r="BO233" s="11"/>
      <c r="BP233" s="11"/>
      <c r="BQ233" s="9"/>
      <c r="CN233" s="11"/>
      <c r="CO233" s="11"/>
      <c r="CP233" s="11"/>
      <c r="CQ233" s="11"/>
      <c r="CR233" s="11"/>
      <c r="CS233" s="11"/>
      <c r="CT233" s="11"/>
      <c r="CU233" s="11"/>
      <c r="CV233" s="11"/>
      <c r="CW233" s="11"/>
      <c r="CX233" s="11"/>
    </row>
    <row r="234" spans="22:102" ht="12.75">
      <c r="V234" s="10"/>
      <c r="AY234" s="11"/>
      <c r="BA234" s="11"/>
      <c r="BO234" s="11"/>
      <c r="BP234" s="11"/>
      <c r="BQ234" s="11"/>
      <c r="CN234" s="11"/>
      <c r="CO234" s="11"/>
      <c r="CP234" s="11"/>
      <c r="CQ234" s="11"/>
      <c r="CR234" s="11"/>
      <c r="CS234" s="11"/>
      <c r="CT234" s="11"/>
      <c r="CU234" s="11"/>
      <c r="CV234" s="11"/>
      <c r="CW234" s="11"/>
      <c r="CX234" s="11"/>
    </row>
    <row r="235" spans="51:102" ht="12.75">
      <c r="AY235" s="11"/>
      <c r="BA235" s="11"/>
      <c r="BK235" s="10"/>
      <c r="BO235" s="11"/>
      <c r="BP235" s="11"/>
      <c r="BQ235" s="9"/>
      <c r="CN235" s="11"/>
      <c r="CO235" s="11"/>
      <c r="CP235" s="11"/>
      <c r="CQ235" s="11"/>
      <c r="CR235" s="11"/>
      <c r="CS235" s="11"/>
      <c r="CT235" s="11"/>
      <c r="CU235" s="11"/>
      <c r="CV235" s="11"/>
      <c r="CW235" s="11"/>
      <c r="CX235" s="11"/>
    </row>
    <row r="236" spans="22:102" ht="12.75">
      <c r="V236" s="10"/>
      <c r="AY236" s="9"/>
      <c r="BA236" s="9"/>
      <c r="BO236" s="9"/>
      <c r="BP236" s="11"/>
      <c r="BQ236" s="11"/>
      <c r="CN236" s="11"/>
      <c r="CO236" s="11"/>
      <c r="CP236" s="11"/>
      <c r="CQ236" s="11"/>
      <c r="CR236" s="11"/>
      <c r="CS236" s="11"/>
      <c r="CT236" s="11"/>
      <c r="CU236" s="11"/>
      <c r="CV236" s="11"/>
      <c r="CW236" s="11"/>
      <c r="CX236" s="11"/>
    </row>
    <row r="237" spans="51:102" ht="12.75">
      <c r="AY237" s="11"/>
      <c r="BA237" s="11"/>
      <c r="BO237" s="11"/>
      <c r="BP237" s="11"/>
      <c r="BQ237" s="9"/>
      <c r="CN237" s="11"/>
      <c r="CO237" s="9"/>
      <c r="CP237" s="9"/>
      <c r="CQ237" s="11"/>
      <c r="CR237" s="11"/>
      <c r="CS237" s="11"/>
      <c r="CT237" s="11"/>
      <c r="CU237" s="11"/>
      <c r="CV237" s="11"/>
      <c r="CW237" s="11"/>
      <c r="CX237" s="11"/>
    </row>
    <row r="238" spans="51:102" ht="12.75">
      <c r="AY238" s="11"/>
      <c r="BA238" s="11"/>
      <c r="BK238" s="10"/>
      <c r="BO238" s="11"/>
      <c r="BP238" s="11"/>
      <c r="BQ238" s="9"/>
      <c r="CN238" s="11"/>
      <c r="CO238" s="11"/>
      <c r="CP238" s="11"/>
      <c r="CQ238" s="11"/>
      <c r="CR238" s="11"/>
      <c r="CS238" s="11"/>
      <c r="CT238" s="11"/>
      <c r="CU238" s="11"/>
      <c r="CV238" s="11"/>
      <c r="CW238" s="11"/>
      <c r="CX238" s="11"/>
    </row>
    <row r="239" spans="51:102" ht="12.75">
      <c r="AY239" s="11"/>
      <c r="BA239" s="11"/>
      <c r="BK239" s="10"/>
      <c r="BO239" s="11"/>
      <c r="BP239" s="11"/>
      <c r="BQ239" s="11"/>
      <c r="CN239" s="11"/>
      <c r="CO239" s="11"/>
      <c r="CP239" s="11"/>
      <c r="CQ239" s="11"/>
      <c r="CR239" s="11"/>
      <c r="CS239" s="11"/>
      <c r="CT239" s="11"/>
      <c r="CU239" s="11"/>
      <c r="CV239" s="11"/>
      <c r="CW239" s="11"/>
      <c r="CX239" s="11"/>
    </row>
    <row r="240" spans="51:102" ht="12.75">
      <c r="AY240" s="11"/>
      <c r="BA240" s="11"/>
      <c r="BK240" s="10"/>
      <c r="BO240" s="11"/>
      <c r="BP240" s="11"/>
      <c r="BQ240" s="11"/>
      <c r="CN240" s="11"/>
      <c r="CO240" s="11"/>
      <c r="CP240" s="11"/>
      <c r="CQ240" s="11"/>
      <c r="CR240" s="11"/>
      <c r="CS240" s="11"/>
      <c r="CT240" s="11"/>
      <c r="CU240" s="11"/>
      <c r="CV240" s="11"/>
      <c r="CW240" s="11"/>
      <c r="CX240" s="11"/>
    </row>
    <row r="241" spans="51:102" ht="12.75">
      <c r="AY241" s="11"/>
      <c r="BA241" s="11"/>
      <c r="BK241" s="10"/>
      <c r="BO241" s="11"/>
      <c r="BP241" s="11"/>
      <c r="BQ241" s="11"/>
      <c r="CN241" s="11"/>
      <c r="CO241" s="11"/>
      <c r="CP241" s="11"/>
      <c r="CQ241" s="11"/>
      <c r="CR241" s="11"/>
      <c r="CS241" s="11"/>
      <c r="CT241" s="11"/>
      <c r="CU241" s="11"/>
      <c r="CV241" s="11"/>
      <c r="CW241" s="11"/>
      <c r="CX241" s="11"/>
    </row>
    <row r="242" spans="51:102" ht="12.75">
      <c r="AY242" s="9"/>
      <c r="BA242" s="11"/>
      <c r="BK242" s="10"/>
      <c r="BO242" s="11"/>
      <c r="BP242" s="9"/>
      <c r="BQ242" s="11"/>
      <c r="CN242" s="11"/>
      <c r="CO242" s="11"/>
      <c r="CP242" s="11"/>
      <c r="CQ242" s="11"/>
      <c r="CR242" s="11"/>
      <c r="CS242" s="11"/>
      <c r="CT242" s="11"/>
      <c r="CU242" s="11"/>
      <c r="CV242" s="11"/>
      <c r="CW242" s="11"/>
      <c r="CX242" s="11"/>
    </row>
    <row r="243" spans="51:102" ht="12.75">
      <c r="AY243" s="11"/>
      <c r="BA243" s="11"/>
      <c r="BO243" s="11"/>
      <c r="BP243" s="11"/>
      <c r="BQ243" s="9"/>
      <c r="CN243" s="11"/>
      <c r="CO243" s="11"/>
      <c r="CP243" s="11"/>
      <c r="CQ243" s="11"/>
      <c r="CR243" s="11"/>
      <c r="CS243" s="11"/>
      <c r="CT243" s="11"/>
      <c r="CU243" s="11"/>
      <c r="CV243" s="11"/>
      <c r="CW243" s="11"/>
      <c r="CX243" s="11"/>
    </row>
    <row r="244" spans="22:102" ht="12.75">
      <c r="V244" s="10"/>
      <c r="AY244" s="11"/>
      <c r="BA244" s="11"/>
      <c r="BM244" s="10"/>
      <c r="BO244" s="11"/>
      <c r="BP244" s="11"/>
      <c r="BQ244" s="11"/>
      <c r="CN244" s="11"/>
      <c r="CO244" s="11"/>
      <c r="CP244" s="11"/>
      <c r="CQ244" s="11"/>
      <c r="CR244" s="11"/>
      <c r="CS244" s="11"/>
      <c r="CT244" s="11"/>
      <c r="CU244" s="11"/>
      <c r="CV244" s="11"/>
      <c r="CW244" s="11"/>
      <c r="CX244" s="11"/>
    </row>
    <row r="245" spans="51:102" ht="12.75">
      <c r="AY245" s="11"/>
      <c r="BA245" s="11"/>
      <c r="BO245" s="11"/>
      <c r="BP245" s="11"/>
      <c r="BQ245" s="11"/>
      <c r="CN245" s="11"/>
      <c r="CO245" s="11"/>
      <c r="CP245" s="11"/>
      <c r="CQ245" s="11"/>
      <c r="CR245" s="11"/>
      <c r="CS245" s="11"/>
      <c r="CT245" s="11"/>
      <c r="CU245" s="11"/>
      <c r="CV245" s="11"/>
      <c r="CW245" s="11"/>
      <c r="CX245" s="11"/>
    </row>
    <row r="246" spans="51:102" ht="12.75">
      <c r="AY246" s="11"/>
      <c r="BA246" s="11"/>
      <c r="BO246" s="11"/>
      <c r="BP246" s="11"/>
      <c r="BQ246" s="11"/>
      <c r="CN246" s="11"/>
      <c r="CO246" s="11"/>
      <c r="CP246" s="11"/>
      <c r="CQ246" s="11"/>
      <c r="CR246" s="11"/>
      <c r="CS246" s="11"/>
      <c r="CT246" s="11"/>
      <c r="CU246" s="11"/>
      <c r="CV246" s="11"/>
      <c r="CW246" s="11"/>
      <c r="CX246" s="11"/>
    </row>
    <row r="247" spans="22:102" ht="12.75">
      <c r="V247" s="10"/>
      <c r="AY247" s="11"/>
      <c r="BA247" s="11"/>
      <c r="BO247" s="11"/>
      <c r="BP247" s="11"/>
      <c r="BQ247" s="9"/>
      <c r="CN247" s="11"/>
      <c r="CO247" s="11"/>
      <c r="CP247" s="11"/>
      <c r="CQ247" s="11"/>
      <c r="CR247" s="11"/>
      <c r="CS247" s="11"/>
      <c r="CT247" s="11"/>
      <c r="CU247" s="11"/>
      <c r="CV247" s="11"/>
      <c r="CW247" s="11"/>
      <c r="CX247" s="11"/>
    </row>
    <row r="248" spans="51:102" ht="12.75">
      <c r="AY248" s="9"/>
      <c r="BA248" s="11"/>
      <c r="BK248" s="10"/>
      <c r="BO248" s="11"/>
      <c r="BP248" s="11"/>
      <c r="BQ248" s="11"/>
      <c r="CN248" s="11"/>
      <c r="CO248" s="9"/>
      <c r="CP248" s="9"/>
      <c r="CQ248" s="9"/>
      <c r="CR248" s="11"/>
      <c r="CS248" s="11"/>
      <c r="CT248" s="11"/>
      <c r="CU248" s="11"/>
      <c r="CV248" s="11"/>
      <c r="CW248" s="11"/>
      <c r="CX248" s="11"/>
    </row>
    <row r="249" spans="51:102" ht="12.75">
      <c r="AY249" s="11"/>
      <c r="BA249" s="11"/>
      <c r="BO249" s="11"/>
      <c r="BP249" s="11"/>
      <c r="BQ249" s="9"/>
      <c r="CN249" s="11"/>
      <c r="CO249" s="11"/>
      <c r="CP249" s="11"/>
      <c r="CQ249" s="11"/>
      <c r="CR249" s="11"/>
      <c r="CS249" s="11"/>
      <c r="CT249" s="11"/>
      <c r="CU249" s="11"/>
      <c r="CV249" s="11"/>
      <c r="CW249" s="11"/>
      <c r="CX249" s="11"/>
    </row>
    <row r="250" spans="51:102" ht="12.75">
      <c r="AY250" s="11"/>
      <c r="BA250" s="11"/>
      <c r="BO250" s="11"/>
      <c r="BP250" s="11"/>
      <c r="BQ250" s="11"/>
      <c r="CN250" s="11"/>
      <c r="CO250" s="11"/>
      <c r="CP250" s="11"/>
      <c r="CQ250" s="11"/>
      <c r="CR250" s="11"/>
      <c r="CS250" s="11"/>
      <c r="CT250" s="11"/>
      <c r="CU250" s="11"/>
      <c r="CV250" s="11"/>
      <c r="CW250" s="11"/>
      <c r="CX250" s="11"/>
    </row>
    <row r="251" spans="51:102" ht="12.75">
      <c r="AY251" s="11"/>
      <c r="BA251" s="11"/>
      <c r="BK251" s="10"/>
      <c r="BO251" s="11"/>
      <c r="BP251" s="11"/>
      <c r="BQ251" s="9"/>
      <c r="CN251" s="11"/>
      <c r="CO251" s="11"/>
      <c r="CP251" s="11"/>
      <c r="CQ251" s="11"/>
      <c r="CR251" s="11"/>
      <c r="CS251" s="11"/>
      <c r="CT251" s="11"/>
      <c r="CU251" s="11"/>
      <c r="CV251" s="11"/>
      <c r="CW251" s="11"/>
      <c r="CX251" s="11"/>
    </row>
    <row r="252" spans="51:102" ht="12.75">
      <c r="AY252" s="11"/>
      <c r="BA252" s="11"/>
      <c r="BO252" s="11"/>
      <c r="BP252" s="11"/>
      <c r="BQ252" s="9"/>
      <c r="CN252" s="11"/>
      <c r="CO252" s="11"/>
      <c r="CP252" s="11"/>
      <c r="CQ252" s="11"/>
      <c r="CR252" s="11"/>
      <c r="CS252" s="11"/>
      <c r="CT252" s="11"/>
      <c r="CU252" s="11"/>
      <c r="CV252" s="11"/>
      <c r="CW252" s="11"/>
      <c r="CX252" s="11"/>
    </row>
    <row r="253" spans="22:102" ht="12.75">
      <c r="V253" s="10"/>
      <c r="AY253" s="11"/>
      <c r="BA253" s="11"/>
      <c r="BO253" s="11"/>
      <c r="BP253" s="11"/>
      <c r="BQ253" s="11"/>
      <c r="CN253" s="11"/>
      <c r="CO253" s="11"/>
      <c r="CP253" s="11"/>
      <c r="CQ253" s="11"/>
      <c r="CR253" s="11"/>
      <c r="CS253" s="11"/>
      <c r="CT253" s="11"/>
      <c r="CU253" s="11"/>
      <c r="CV253" s="11"/>
      <c r="CW253" s="11"/>
      <c r="CX253" s="11"/>
    </row>
    <row r="254" spans="51:102" ht="12.75">
      <c r="AY254" s="11"/>
      <c r="BA254" s="11"/>
      <c r="BO254" s="11"/>
      <c r="BP254" s="11"/>
      <c r="BQ254" s="11"/>
      <c r="CN254" s="11"/>
      <c r="CO254" s="11"/>
      <c r="CP254" s="11"/>
      <c r="CQ254" s="11"/>
      <c r="CR254" s="11"/>
      <c r="CS254" s="11"/>
      <c r="CT254" s="11"/>
      <c r="CU254" s="11"/>
      <c r="CV254" s="11"/>
      <c r="CW254" s="11"/>
      <c r="CX254" s="11"/>
    </row>
    <row r="255" spans="51:102" ht="12.75">
      <c r="AY255" s="9"/>
      <c r="BA255" s="9"/>
      <c r="BO255" s="9"/>
      <c r="BP255" s="11"/>
      <c r="BQ255" s="11"/>
      <c r="CN255" s="11"/>
      <c r="CO255" s="11"/>
      <c r="CP255" s="11"/>
      <c r="CW255" s="11"/>
      <c r="CX255" s="11"/>
    </row>
    <row r="256" spans="22:102" ht="12.75">
      <c r="V256" s="10"/>
      <c r="AY256" s="11"/>
      <c r="BA256" s="11"/>
      <c r="BO256" s="11"/>
      <c r="BP256" s="11"/>
      <c r="BQ256" s="9"/>
      <c r="CN256" s="11"/>
      <c r="CO256" s="11"/>
      <c r="CP256" s="11"/>
      <c r="CW256" s="9"/>
      <c r="CX256" s="9"/>
    </row>
    <row r="257" spans="22:102" ht="12.75">
      <c r="V257" s="10"/>
      <c r="AY257" s="9"/>
      <c r="BA257" s="9"/>
      <c r="BO257" s="9"/>
      <c r="BP257" s="11"/>
      <c r="BQ257" s="11"/>
      <c r="CN257" s="11"/>
      <c r="CO257" s="11"/>
      <c r="CP257" s="11"/>
      <c r="CW257" s="11"/>
      <c r="CX257" s="11"/>
    </row>
    <row r="258" spans="51:102" ht="12.75">
      <c r="AY258" s="11"/>
      <c r="BA258" s="11"/>
      <c r="BK258" s="10"/>
      <c r="BO258" s="11"/>
      <c r="BP258" s="11"/>
      <c r="BQ258" s="11"/>
      <c r="CN258" s="11"/>
      <c r="CO258" s="11"/>
      <c r="CP258" s="11"/>
      <c r="CW258" s="11"/>
      <c r="CX258" s="11"/>
    </row>
    <row r="259" spans="51:102" ht="12.75">
      <c r="AY259" s="11"/>
      <c r="BA259" s="11"/>
      <c r="BK259" s="10"/>
      <c r="BO259" s="11"/>
      <c r="BP259" s="11"/>
      <c r="BQ259" s="9"/>
      <c r="CN259" s="11"/>
      <c r="CO259" s="9"/>
      <c r="CP259" s="11"/>
      <c r="CW259" s="11"/>
      <c r="CX259" s="11"/>
    </row>
    <row r="260" spans="51:102" ht="12.75">
      <c r="AY260" s="9"/>
      <c r="BA260" s="9"/>
      <c r="BO260" s="9"/>
      <c r="BP260" s="11"/>
      <c r="BQ260" s="11"/>
      <c r="CN260" s="11"/>
      <c r="CO260" s="11"/>
      <c r="CP260" s="9"/>
      <c r="CW260" s="11"/>
      <c r="CX260" s="11"/>
    </row>
    <row r="261" spans="22:102" ht="12.75">
      <c r="V261" s="10"/>
      <c r="AY261" s="11"/>
      <c r="BA261" s="11"/>
      <c r="BO261" s="11"/>
      <c r="BP261" s="11"/>
      <c r="BQ261" s="11"/>
      <c r="CN261" s="11"/>
      <c r="CO261" s="11"/>
      <c r="CP261" s="11"/>
      <c r="CW261" s="11"/>
      <c r="CX261" s="11"/>
    </row>
    <row r="262" spans="51:102" ht="12.75">
      <c r="AY262" s="11"/>
      <c r="BA262" s="11"/>
      <c r="BO262" s="11"/>
      <c r="BP262" s="11"/>
      <c r="BQ262" s="9"/>
      <c r="CN262" s="11"/>
      <c r="CO262" s="11"/>
      <c r="CP262" s="11"/>
      <c r="CW262" s="11"/>
      <c r="CX262" s="11"/>
    </row>
    <row r="263" spans="51:102" ht="12.75">
      <c r="AY263" s="11"/>
      <c r="BA263" s="11"/>
      <c r="BO263" s="11"/>
      <c r="BP263" s="11"/>
      <c r="BQ263" s="9"/>
      <c r="CN263" s="11"/>
      <c r="CO263" s="11"/>
      <c r="CP263" s="11"/>
      <c r="CW263" s="11"/>
      <c r="CX263" s="11"/>
    </row>
    <row r="264" spans="51:102" ht="12.75">
      <c r="AY264" s="11"/>
      <c r="BA264" s="11"/>
      <c r="BL264" s="10"/>
      <c r="BN264" s="10"/>
      <c r="BO264" s="11"/>
      <c r="BP264" s="11"/>
      <c r="BQ264" s="11"/>
      <c r="CN264" s="11"/>
      <c r="CO264" s="11"/>
      <c r="CP264" s="11"/>
      <c r="CW264" s="11"/>
      <c r="CX264" s="11"/>
    </row>
    <row r="265" spans="51:102" ht="12.75">
      <c r="AY265" s="9"/>
      <c r="BA265" s="11"/>
      <c r="BO265" s="11"/>
      <c r="BP265" s="11"/>
      <c r="BQ265" s="11"/>
      <c r="CN265" s="9"/>
      <c r="CO265" s="9"/>
      <c r="CP265" s="9"/>
      <c r="CW265" s="11"/>
      <c r="CX265" s="11"/>
    </row>
    <row r="266" spans="51:102" ht="12.75">
      <c r="AY266" s="11"/>
      <c r="BA266" s="11"/>
      <c r="BK266" s="10"/>
      <c r="BO266" s="11"/>
      <c r="BP266" s="11"/>
      <c r="BQ266" s="9"/>
      <c r="CN266" s="11"/>
      <c r="CO266" s="11"/>
      <c r="CP266" s="11"/>
      <c r="CW266" s="11"/>
      <c r="CX266" s="11"/>
    </row>
    <row r="267" spans="51:102" ht="12.75">
      <c r="AY267" s="11"/>
      <c r="BA267" s="11"/>
      <c r="BO267" s="11"/>
      <c r="BP267" s="11"/>
      <c r="BQ267" s="9"/>
      <c r="CN267" s="11"/>
      <c r="CO267" s="11"/>
      <c r="CP267" s="11"/>
      <c r="CW267" s="11"/>
      <c r="CX267" s="11"/>
    </row>
    <row r="268" spans="51:102" ht="12.75">
      <c r="AY268" s="11"/>
      <c r="BA268" s="11"/>
      <c r="BO268" s="11"/>
      <c r="BP268" s="11"/>
      <c r="BQ268" s="11"/>
      <c r="CN268" s="11"/>
      <c r="CO268" s="11"/>
      <c r="CP268" s="11"/>
      <c r="CW268" s="11"/>
      <c r="CX268" s="11"/>
    </row>
    <row r="269" spans="22:102" ht="12.75">
      <c r="V269" s="10"/>
      <c r="AY269" s="11"/>
      <c r="BA269" s="11"/>
      <c r="BO269" s="11"/>
      <c r="BP269" s="11"/>
      <c r="BQ269" s="11"/>
      <c r="CN269" s="11"/>
      <c r="CO269" s="11"/>
      <c r="CP269" s="11"/>
      <c r="CW269" s="9"/>
      <c r="CX269" s="11"/>
    </row>
    <row r="270" spans="51:102" ht="12.75">
      <c r="AY270" s="9"/>
      <c r="BA270" s="11"/>
      <c r="BL270" s="10"/>
      <c r="BN270" s="10"/>
      <c r="BO270" s="11"/>
      <c r="BP270" s="11"/>
      <c r="BQ270" s="9"/>
      <c r="CN270" s="11"/>
      <c r="CO270" s="11"/>
      <c r="CP270" s="11"/>
      <c r="CW270" s="11"/>
      <c r="CX270" s="11"/>
    </row>
    <row r="271" spans="22:102" ht="12.75">
      <c r="V271" s="10"/>
      <c r="AY271" s="9"/>
      <c r="BA271" s="9"/>
      <c r="BO271" s="9"/>
      <c r="BP271" s="11"/>
      <c r="BQ271" s="11"/>
      <c r="CN271" s="11"/>
      <c r="CO271" s="11"/>
      <c r="CP271" s="11"/>
      <c r="CW271" s="11"/>
      <c r="CX271" s="11"/>
    </row>
    <row r="272" spans="51:102" ht="12.75">
      <c r="AY272" s="11"/>
      <c r="BA272" s="11"/>
      <c r="BK272" s="10"/>
      <c r="BO272" s="11"/>
      <c r="BP272" s="11"/>
      <c r="BQ272" s="11"/>
      <c r="CN272" s="11"/>
      <c r="CO272" s="11"/>
      <c r="CP272" s="11"/>
      <c r="CW272" s="11"/>
      <c r="CX272" s="11"/>
    </row>
    <row r="273" spans="51:102" ht="12.75">
      <c r="AY273" s="9"/>
      <c r="BA273" s="9"/>
      <c r="BO273" s="9"/>
      <c r="BP273" s="11"/>
      <c r="BQ273" s="11"/>
      <c r="CN273" s="11"/>
      <c r="CO273" s="11"/>
      <c r="CP273" s="11"/>
      <c r="CW273" s="11"/>
      <c r="CX273" s="11"/>
    </row>
    <row r="274" spans="51:102" ht="12.75">
      <c r="AY274" s="11"/>
      <c r="BA274" s="11"/>
      <c r="BO274" s="11"/>
      <c r="BP274" s="11"/>
      <c r="BQ274" s="9"/>
      <c r="CN274" s="11"/>
      <c r="CO274" s="11"/>
      <c r="CP274" s="11"/>
      <c r="CW274" s="11"/>
      <c r="CX274" s="11"/>
    </row>
    <row r="275" spans="51:102" ht="12.75">
      <c r="AY275" s="11"/>
      <c r="BA275" s="11"/>
      <c r="BK275" s="10"/>
      <c r="BO275" s="11"/>
      <c r="BP275" s="11"/>
      <c r="BQ275" s="11"/>
      <c r="CN275" s="11"/>
      <c r="CO275" s="11"/>
      <c r="CP275" s="11"/>
      <c r="CW275" s="11"/>
      <c r="CX275" s="11"/>
    </row>
    <row r="276" spans="22:102" ht="12.75">
      <c r="V276" s="10"/>
      <c r="AY276" s="9"/>
      <c r="BA276" s="9"/>
      <c r="BO276" s="9"/>
      <c r="BP276" s="11"/>
      <c r="BQ276" s="11"/>
      <c r="CN276" s="11"/>
      <c r="CO276" s="11"/>
      <c r="CP276" s="11"/>
      <c r="CW276" s="11"/>
      <c r="CX276" s="11"/>
    </row>
    <row r="277" spans="51:102" ht="12.75">
      <c r="AY277" s="9"/>
      <c r="BA277" s="11"/>
      <c r="BL277" s="10"/>
      <c r="BN277" s="10"/>
      <c r="BO277" s="11"/>
      <c r="BP277" s="11"/>
      <c r="BQ277" s="9"/>
      <c r="CN277" s="11"/>
      <c r="CO277" s="11"/>
      <c r="CP277" s="11"/>
      <c r="CW277" s="11"/>
      <c r="CX277" s="11"/>
    </row>
    <row r="278" spans="51:102" ht="12.75">
      <c r="AY278" s="11"/>
      <c r="BA278" s="11"/>
      <c r="BK278" s="10"/>
      <c r="BO278" s="11"/>
      <c r="BP278" s="11"/>
      <c r="BQ278" s="9"/>
      <c r="CN278" s="11"/>
      <c r="CO278" s="11"/>
      <c r="CP278" s="11"/>
      <c r="CW278" s="11"/>
      <c r="CX278" s="11"/>
    </row>
    <row r="279" spans="51:102" ht="12.75">
      <c r="AY279" s="9"/>
      <c r="BA279" s="9"/>
      <c r="BO279" s="9"/>
      <c r="BP279" s="11"/>
      <c r="BQ279" s="11"/>
      <c r="CN279" s="11"/>
      <c r="CO279" s="11"/>
      <c r="CP279" s="11"/>
      <c r="CW279" s="11"/>
      <c r="CX279" s="11"/>
    </row>
    <row r="280" spans="51:102" ht="12.75">
      <c r="AY280" s="11"/>
      <c r="BA280" s="11"/>
      <c r="BJ280" s="10"/>
      <c r="BO280" s="11"/>
      <c r="BP280" s="11"/>
      <c r="BQ280" s="9"/>
      <c r="CN280" s="11"/>
      <c r="CO280" s="11"/>
      <c r="CP280" s="11"/>
      <c r="CW280" s="11"/>
      <c r="CX280" s="11"/>
    </row>
    <row r="281" spans="51:102" ht="12.75">
      <c r="AY281" s="11"/>
      <c r="BA281" s="11"/>
      <c r="BK281" s="10"/>
      <c r="BO281" s="11"/>
      <c r="BP281" s="11"/>
      <c r="BQ281" s="9"/>
      <c r="CN281" s="11"/>
      <c r="CO281" s="11"/>
      <c r="CP281" s="11"/>
      <c r="CW281" s="11"/>
      <c r="CX281" s="11"/>
    </row>
    <row r="282" spans="51:102" ht="12.75">
      <c r="AY282" s="9"/>
      <c r="BA282" s="9"/>
      <c r="BO282" s="9"/>
      <c r="BP282" s="11"/>
      <c r="BQ282" s="11"/>
      <c r="CN282" s="11"/>
      <c r="CO282" s="11"/>
      <c r="CP282" s="11"/>
      <c r="CW282" s="11"/>
      <c r="CX282" s="11"/>
    </row>
    <row r="283" spans="51:102" ht="12.75">
      <c r="AY283" s="11"/>
      <c r="BA283" s="11"/>
      <c r="BK283" s="10"/>
      <c r="BO283" s="11"/>
      <c r="BP283" s="11"/>
      <c r="BQ283" s="9"/>
      <c r="CN283" s="11"/>
      <c r="CO283" s="11"/>
      <c r="CP283" s="11"/>
      <c r="CW283" s="9"/>
      <c r="CX283" s="11"/>
    </row>
    <row r="284" spans="51:102" ht="12.75">
      <c r="AY284" s="11"/>
      <c r="BA284" s="11"/>
      <c r="BO284" s="11"/>
      <c r="BP284" s="11"/>
      <c r="BQ284" s="9"/>
      <c r="CN284" s="11"/>
      <c r="CO284" s="11"/>
      <c r="CP284" s="11"/>
      <c r="CW284" s="11"/>
      <c r="CX284" s="11"/>
    </row>
    <row r="285" spans="51:94" ht="12.75">
      <c r="AY285" s="11"/>
      <c r="BA285" s="11"/>
      <c r="BO285" s="11"/>
      <c r="BP285" s="11"/>
      <c r="BQ285" s="9"/>
      <c r="CN285" s="11"/>
      <c r="CO285" s="11"/>
      <c r="CP285" s="11"/>
    </row>
    <row r="286" spans="51:94" ht="12.75">
      <c r="AY286" s="11"/>
      <c r="BA286" s="11"/>
      <c r="BO286" s="11"/>
      <c r="BP286" s="11"/>
      <c r="BQ286" s="11"/>
      <c r="CN286" s="11"/>
      <c r="CO286" s="11"/>
      <c r="CP286" s="11"/>
    </row>
    <row r="287" spans="51:94" ht="12.75">
      <c r="AY287" s="11"/>
      <c r="BA287" s="11"/>
      <c r="BK287" s="10"/>
      <c r="BM287" s="10"/>
      <c r="BO287" s="11"/>
      <c r="BP287" s="11"/>
      <c r="BQ287" s="11"/>
      <c r="CN287" s="11"/>
      <c r="CO287" s="11"/>
      <c r="CP287" s="11"/>
    </row>
    <row r="288" spans="51:94" ht="12.75">
      <c r="AY288" s="11"/>
      <c r="BA288" s="11"/>
      <c r="BK288" s="10"/>
      <c r="BO288" s="11"/>
      <c r="BP288" s="11"/>
      <c r="BQ288" s="11"/>
      <c r="CN288" s="11"/>
      <c r="CO288" s="11"/>
      <c r="CP288" s="11"/>
    </row>
    <row r="289" spans="22:94" ht="12.75">
      <c r="V289" s="10"/>
      <c r="AY289" s="11"/>
      <c r="BA289" s="11"/>
      <c r="BO289" s="11"/>
      <c r="BP289" s="11"/>
      <c r="BQ289" s="9"/>
      <c r="CN289" s="11"/>
      <c r="CO289" s="11"/>
      <c r="CP289" s="11"/>
    </row>
    <row r="290" spans="51:94" ht="12.75">
      <c r="AY290" s="11"/>
      <c r="BA290" s="11"/>
      <c r="BO290" s="11"/>
      <c r="BP290" s="11"/>
      <c r="BQ290" s="9"/>
      <c r="CN290" s="11"/>
      <c r="CO290" s="11"/>
      <c r="CP290" s="11"/>
    </row>
    <row r="291" spans="22:94" ht="12.75">
      <c r="V291" s="10"/>
      <c r="AY291" s="11"/>
      <c r="BA291" s="11"/>
      <c r="BK291" s="10"/>
      <c r="BO291" s="11"/>
      <c r="BP291" s="11"/>
      <c r="BQ291" s="9"/>
      <c r="CN291" s="11"/>
      <c r="CO291" s="11"/>
      <c r="CP291" s="11"/>
    </row>
    <row r="292" spans="51:94" ht="12.75">
      <c r="AY292" s="11"/>
      <c r="BA292" s="11"/>
      <c r="BO292" s="11"/>
      <c r="BP292" s="11"/>
      <c r="BQ292" s="9"/>
      <c r="CN292" s="11"/>
      <c r="CO292" s="11"/>
      <c r="CP292" s="11"/>
    </row>
    <row r="293" spans="51:94" ht="12.75">
      <c r="AY293" s="11"/>
      <c r="BA293" s="11"/>
      <c r="BK293" s="10"/>
      <c r="BO293" s="11"/>
      <c r="BP293" s="11"/>
      <c r="BQ293" s="11"/>
      <c r="CN293" s="11"/>
      <c r="CO293" s="11"/>
      <c r="CP293" s="11"/>
    </row>
    <row r="294" spans="51:94" ht="12.75">
      <c r="AY294" s="11"/>
      <c r="BA294" s="9"/>
      <c r="BO294" s="11"/>
      <c r="BP294" s="11"/>
      <c r="BQ294" s="9"/>
      <c r="CN294" s="11"/>
      <c r="CO294" s="11"/>
      <c r="CP294" s="11"/>
    </row>
    <row r="295" spans="22:94" ht="12.75">
      <c r="V295" s="10"/>
      <c r="AY295" s="11"/>
      <c r="BA295" s="11"/>
      <c r="BO295" s="11"/>
      <c r="BP295" s="11"/>
      <c r="BQ295" s="9"/>
      <c r="CN295" s="11"/>
      <c r="CO295" s="11"/>
      <c r="CP295" s="11"/>
    </row>
    <row r="296" spans="51:94" ht="12.75">
      <c r="AY296" s="11"/>
      <c r="BA296" s="11"/>
      <c r="BO296" s="11"/>
      <c r="BP296" s="11"/>
      <c r="BQ296" s="9"/>
      <c r="CN296" s="11"/>
      <c r="CO296" s="11"/>
      <c r="CP296" s="11"/>
    </row>
    <row r="297" spans="51:94" ht="12.75">
      <c r="AY297" s="11"/>
      <c r="BA297" s="11"/>
      <c r="BO297" s="11"/>
      <c r="BP297" s="11"/>
      <c r="BQ297" s="9"/>
      <c r="CN297" s="11"/>
      <c r="CO297" s="11"/>
      <c r="CP297" s="11"/>
    </row>
    <row r="298" spans="51:94" ht="12.75">
      <c r="AY298" s="11"/>
      <c r="BA298" s="11"/>
      <c r="BO298" s="11"/>
      <c r="BP298" s="11"/>
      <c r="BQ298" s="11"/>
      <c r="CN298" s="11"/>
      <c r="CO298" s="11"/>
      <c r="CP298" s="9"/>
    </row>
    <row r="299" spans="51:94" ht="12.75">
      <c r="AY299" s="11"/>
      <c r="BA299" s="11"/>
      <c r="BK299" s="10"/>
      <c r="BO299" s="11"/>
      <c r="BP299" s="11"/>
      <c r="BQ299" s="9"/>
      <c r="CN299" s="11"/>
      <c r="CO299" s="11"/>
      <c r="CP299" s="11"/>
    </row>
    <row r="300" spans="51:94" ht="12.75">
      <c r="AY300" s="11"/>
      <c r="BA300" s="11"/>
      <c r="BL300" s="10"/>
      <c r="BN300" s="10"/>
      <c r="BO300" s="11"/>
      <c r="BP300" s="11"/>
      <c r="BQ300" s="9"/>
      <c r="CN300" s="11"/>
      <c r="CO300" s="11"/>
      <c r="CP300" s="11"/>
    </row>
    <row r="301" spans="51:94" ht="12.75">
      <c r="AY301" s="11"/>
      <c r="BA301" s="11"/>
      <c r="BO301" s="11"/>
      <c r="BP301" s="11"/>
      <c r="BQ301" s="11"/>
      <c r="CN301" s="11"/>
      <c r="CO301" s="11"/>
      <c r="CP301" s="11"/>
    </row>
    <row r="302" spans="51:94" ht="12.75">
      <c r="AY302" s="11"/>
      <c r="BA302" s="11"/>
      <c r="BO302" s="11"/>
      <c r="BP302" s="11"/>
      <c r="BQ302" s="11"/>
      <c r="CN302" s="11"/>
      <c r="CO302" s="11"/>
      <c r="CP302" s="11"/>
    </row>
    <row r="303" spans="51:94" ht="12.75">
      <c r="AY303" s="11"/>
      <c r="BA303" s="11"/>
      <c r="BL303" s="10"/>
      <c r="BN303" s="10"/>
      <c r="BO303" s="11"/>
      <c r="BP303" s="11"/>
      <c r="BQ303" s="11"/>
      <c r="CN303" s="11"/>
      <c r="CO303" s="11"/>
      <c r="CP303" s="9"/>
    </row>
    <row r="304" spans="51:94" ht="12.75">
      <c r="AY304" s="11"/>
      <c r="BA304" s="11"/>
      <c r="BO304" s="11"/>
      <c r="BP304" s="9"/>
      <c r="BQ304" s="11"/>
      <c r="CN304" s="11"/>
      <c r="CO304" s="11"/>
      <c r="CP304" s="11"/>
    </row>
    <row r="305" spans="51:94" ht="12.75">
      <c r="AY305" s="11"/>
      <c r="BA305" s="11"/>
      <c r="BK305" s="10"/>
      <c r="BO305" s="11"/>
      <c r="BP305" s="11"/>
      <c r="BQ305" s="11"/>
      <c r="CN305" s="11"/>
      <c r="CO305" s="11"/>
      <c r="CP305" s="11"/>
    </row>
    <row r="306" spans="51:94" ht="12.75">
      <c r="AY306" s="11"/>
      <c r="BA306" s="11"/>
      <c r="BO306" s="11"/>
      <c r="BP306" s="11"/>
      <c r="BQ306" s="9"/>
      <c r="CN306" s="11"/>
      <c r="CO306" s="11"/>
      <c r="CP306" s="11"/>
    </row>
    <row r="307" spans="22:94" ht="12.75">
      <c r="V307" s="10"/>
      <c r="AY307" s="11"/>
      <c r="BA307" s="11"/>
      <c r="BK307" s="10"/>
      <c r="BO307" s="11"/>
      <c r="BP307" s="11"/>
      <c r="BQ307" s="11"/>
      <c r="CN307" s="11"/>
      <c r="CO307" s="11"/>
      <c r="CP307" s="11"/>
    </row>
    <row r="308" spans="51:94" ht="12.75">
      <c r="AY308" s="11"/>
      <c r="BA308" s="11"/>
      <c r="BK308" s="10"/>
      <c r="BO308" s="11"/>
      <c r="BP308" s="11"/>
      <c r="BQ308" s="9"/>
      <c r="CN308" s="11"/>
      <c r="CO308" s="11"/>
      <c r="CP308" s="11"/>
    </row>
    <row r="309" spans="51:94" ht="12.75">
      <c r="AY309" s="11"/>
      <c r="BA309" s="11"/>
      <c r="BO309" s="11"/>
      <c r="BP309" s="11"/>
      <c r="BQ309" s="9"/>
      <c r="CN309" s="11"/>
      <c r="CO309" s="11"/>
      <c r="CP309" s="11"/>
    </row>
    <row r="310" spans="51:94" ht="12.75">
      <c r="AY310" s="9"/>
      <c r="BA310" s="9"/>
      <c r="BO310" s="9"/>
      <c r="BP310" s="11"/>
      <c r="BQ310" s="11"/>
      <c r="CN310" s="11"/>
      <c r="CO310" s="9"/>
      <c r="CP310" s="9"/>
    </row>
    <row r="311" spans="51:94" ht="12.75">
      <c r="AY311" s="11"/>
      <c r="BA311" s="11"/>
      <c r="BO311" s="11"/>
      <c r="BP311" s="11"/>
      <c r="BQ311" s="9"/>
      <c r="CN311" s="11"/>
      <c r="CO311" s="11"/>
      <c r="CP311" s="11"/>
    </row>
    <row r="312" spans="51:94" ht="12.75">
      <c r="AY312" s="11"/>
      <c r="BA312" s="11"/>
      <c r="BK312" s="10"/>
      <c r="BO312" s="11"/>
      <c r="BP312" s="11"/>
      <c r="BQ312" s="11"/>
      <c r="CN312" s="11"/>
      <c r="CO312" s="11"/>
      <c r="CP312" s="11"/>
    </row>
    <row r="313" spans="22:94" ht="12.75">
      <c r="V313" s="10"/>
      <c r="AY313" s="11"/>
      <c r="BA313" s="11"/>
      <c r="BO313" s="11"/>
      <c r="BP313" s="11"/>
      <c r="BQ313" s="11"/>
      <c r="CN313" s="11"/>
      <c r="CO313" s="11"/>
      <c r="CP313" s="11"/>
    </row>
    <row r="314" spans="51:94" ht="12.75">
      <c r="AY314" s="11"/>
      <c r="BA314" s="11"/>
      <c r="BK314" s="10"/>
      <c r="BO314" s="11"/>
      <c r="BP314" s="11"/>
      <c r="BQ314" s="11"/>
      <c r="CN314" s="11"/>
      <c r="CO314" s="11"/>
      <c r="CP314" s="11"/>
    </row>
    <row r="315" spans="51:94" ht="12.75">
      <c r="AY315" s="11"/>
      <c r="BA315" s="11"/>
      <c r="BO315" s="11"/>
      <c r="BP315" s="11"/>
      <c r="BQ315" s="9"/>
      <c r="CN315" s="11"/>
      <c r="CO315" s="11"/>
      <c r="CP315" s="11"/>
    </row>
    <row r="316" spans="51:94" ht="12.75">
      <c r="AY316" s="11"/>
      <c r="BA316" s="11"/>
      <c r="BK316" s="10"/>
      <c r="BO316" s="11"/>
      <c r="BP316" s="11"/>
      <c r="BQ316" s="11"/>
      <c r="CN316" s="11"/>
      <c r="CO316" s="11"/>
      <c r="CP316" s="11"/>
    </row>
    <row r="317" spans="51:94" ht="12.75">
      <c r="AY317" s="11"/>
      <c r="BA317" s="11"/>
      <c r="BK317" s="10"/>
      <c r="BO317" s="11"/>
      <c r="BP317" s="11"/>
      <c r="BQ317" s="9"/>
      <c r="CN317" s="11"/>
      <c r="CO317" s="11"/>
      <c r="CP317" s="11"/>
    </row>
    <row r="318" spans="51:94" ht="12.75">
      <c r="AY318" s="11"/>
      <c r="BA318" s="11"/>
      <c r="BO318" s="11"/>
      <c r="BP318" s="11"/>
      <c r="BQ318" s="9"/>
      <c r="CN318" s="11"/>
      <c r="CO318" s="11"/>
      <c r="CP318" s="11"/>
    </row>
    <row r="319" spans="51:94" ht="12.75">
      <c r="AY319" s="11"/>
      <c r="BA319" s="11"/>
      <c r="BO319" s="11"/>
      <c r="BP319" s="11"/>
      <c r="BQ319" s="9"/>
      <c r="CN319" s="11"/>
      <c r="CO319" s="11"/>
      <c r="CP319" s="11"/>
    </row>
    <row r="320" spans="51:94" ht="12.75">
      <c r="AY320" s="11"/>
      <c r="BA320" s="11"/>
      <c r="BO320" s="11"/>
      <c r="BP320" s="11"/>
      <c r="BQ320" s="9"/>
      <c r="CN320" s="11"/>
      <c r="CO320" s="9"/>
      <c r="CP320" s="9"/>
    </row>
    <row r="321" spans="51:94" ht="12.75">
      <c r="AY321" s="11"/>
      <c r="BA321" s="11"/>
      <c r="BK321" s="10"/>
      <c r="BO321" s="11"/>
      <c r="BP321" s="11"/>
      <c r="BQ321" s="9"/>
      <c r="CN321" s="11"/>
      <c r="CO321" s="11"/>
      <c r="CP321" s="11"/>
    </row>
    <row r="322" spans="51:94" ht="12.75">
      <c r="AY322" s="11"/>
      <c r="BA322" s="11"/>
      <c r="BO322" s="11"/>
      <c r="BP322" s="11"/>
      <c r="BQ322" s="9"/>
      <c r="CN322" s="11"/>
      <c r="CO322" s="11"/>
      <c r="CP322" s="11"/>
    </row>
    <row r="323" spans="51:94" ht="12.75">
      <c r="AY323" s="11"/>
      <c r="BA323" s="11"/>
      <c r="BM323" s="10"/>
      <c r="BO323" s="11"/>
      <c r="BP323" s="11"/>
      <c r="BQ323" s="9"/>
      <c r="CN323" s="11"/>
      <c r="CO323" s="11"/>
      <c r="CP323" s="11"/>
    </row>
    <row r="324" spans="51:94" ht="12.75">
      <c r="AY324" s="11"/>
      <c r="BA324" s="11"/>
      <c r="BK324" s="10"/>
      <c r="BO324" s="11"/>
      <c r="BP324" s="11"/>
      <c r="BQ324" s="11"/>
      <c r="CN324" s="11"/>
      <c r="CO324" s="11"/>
      <c r="CP324" s="11"/>
    </row>
    <row r="325" spans="51:94" ht="12.75">
      <c r="AY325" s="11"/>
      <c r="BA325" s="11"/>
      <c r="BK325" s="10"/>
      <c r="BO325" s="11"/>
      <c r="BP325" s="11"/>
      <c r="BQ325" s="11"/>
      <c r="CN325" s="11"/>
      <c r="CO325" s="11"/>
      <c r="CP325" s="11"/>
    </row>
    <row r="326" spans="51:94" ht="12.75">
      <c r="AY326" s="11"/>
      <c r="BA326" s="11"/>
      <c r="BK326" s="10"/>
      <c r="BO326" s="11"/>
      <c r="BP326" s="11"/>
      <c r="BQ326" s="11"/>
      <c r="CN326" s="11"/>
      <c r="CO326" s="11"/>
      <c r="CP326" s="11"/>
    </row>
    <row r="327" spans="51:94" ht="12.75">
      <c r="AY327" s="9"/>
      <c r="BA327" s="9"/>
      <c r="BO327" s="9"/>
      <c r="BP327" s="11"/>
      <c r="BQ327" s="11"/>
      <c r="CN327" s="11"/>
      <c r="CO327" s="11"/>
      <c r="CP327" s="11"/>
    </row>
    <row r="328" spans="51:94" ht="12.75">
      <c r="AY328" s="11"/>
      <c r="BA328" s="11"/>
      <c r="BO328" s="11"/>
      <c r="BP328" s="11"/>
      <c r="BQ328" s="9"/>
      <c r="CN328" s="11"/>
      <c r="CO328" s="11"/>
      <c r="CP328" s="11"/>
    </row>
    <row r="329" spans="51:94" ht="12.75">
      <c r="AY329" s="11"/>
      <c r="BA329" s="11"/>
      <c r="BO329" s="11"/>
      <c r="BP329" s="11"/>
      <c r="BQ329" s="9"/>
      <c r="CN329" s="11"/>
      <c r="CO329" s="11"/>
      <c r="CP329" s="11"/>
    </row>
    <row r="330" spans="51:94" ht="12.75">
      <c r="AY330" s="11"/>
      <c r="BA330" s="11"/>
      <c r="BO330" s="11"/>
      <c r="BP330" s="11"/>
      <c r="BQ330" s="9"/>
      <c r="CN330" s="11"/>
      <c r="CO330" s="11"/>
      <c r="CP330" s="11"/>
    </row>
    <row r="331" spans="51:94" ht="12.75">
      <c r="AY331" s="11"/>
      <c r="BA331" s="11"/>
      <c r="BO331" s="11"/>
      <c r="BP331" s="11"/>
      <c r="BQ331" s="9"/>
      <c r="CN331" s="11"/>
      <c r="CO331" s="11"/>
      <c r="CP331" s="11"/>
    </row>
    <row r="332" spans="51:94" ht="12.75">
      <c r="AY332" s="11"/>
      <c r="BA332" s="11"/>
      <c r="BJ332" s="10"/>
      <c r="BO332" s="11"/>
      <c r="BP332" s="11"/>
      <c r="BQ332" s="9"/>
      <c r="CN332" s="11"/>
      <c r="CO332" s="11"/>
      <c r="CP332" s="11"/>
    </row>
    <row r="333" spans="51:94" ht="12.75">
      <c r="AY333" s="11"/>
      <c r="BA333" s="11"/>
      <c r="BO333" s="11"/>
      <c r="BP333" s="11"/>
      <c r="BQ333" s="9"/>
      <c r="CN333" s="11"/>
      <c r="CO333" s="11"/>
      <c r="CP333" s="11"/>
    </row>
    <row r="334" spans="51:94" ht="12.75">
      <c r="AY334" s="11"/>
      <c r="BA334" s="11"/>
      <c r="BL334" s="10"/>
      <c r="BN334" s="10"/>
      <c r="BO334" s="11"/>
      <c r="BP334" s="11"/>
      <c r="BQ334" s="9"/>
      <c r="CN334" s="11"/>
      <c r="CO334" s="11"/>
      <c r="CP334" s="11"/>
    </row>
    <row r="335" spans="51:94" ht="12.75">
      <c r="AY335" s="9"/>
      <c r="BA335" s="9"/>
      <c r="BO335" s="9"/>
      <c r="BP335" s="11"/>
      <c r="BQ335" s="11"/>
      <c r="CN335" s="11"/>
      <c r="CO335" s="11"/>
      <c r="CP335" s="11"/>
    </row>
    <row r="336" spans="51:94" ht="12.75">
      <c r="AY336" s="11"/>
      <c r="BA336" s="11"/>
      <c r="BO336" s="11"/>
      <c r="BP336" s="11"/>
      <c r="BQ336" s="11"/>
      <c r="CN336" s="11"/>
      <c r="CO336" s="11"/>
      <c r="CP336" s="11"/>
    </row>
    <row r="337" spans="51:94" ht="12.75">
      <c r="AY337" s="11"/>
      <c r="BA337" s="11"/>
      <c r="BJ337" s="10"/>
      <c r="BO337" s="11"/>
      <c r="BP337" s="11"/>
      <c r="BQ337" s="9"/>
      <c r="CN337" s="11"/>
      <c r="CO337" s="11"/>
      <c r="CP337" s="11"/>
    </row>
    <row r="338" spans="51:94" ht="12.75">
      <c r="AY338" s="11"/>
      <c r="BA338" s="11"/>
      <c r="BO338" s="11"/>
      <c r="BP338" s="11"/>
      <c r="BQ338" s="11"/>
      <c r="CN338" s="11"/>
      <c r="CO338" s="11"/>
      <c r="CP338" s="11"/>
    </row>
    <row r="339" spans="51:94" ht="12.75">
      <c r="AY339" s="11"/>
      <c r="BA339" s="11"/>
      <c r="BO339" s="11"/>
      <c r="BP339" s="11"/>
      <c r="BQ339" s="9"/>
      <c r="CN339" s="11"/>
      <c r="CO339" s="11"/>
      <c r="CP339" s="11"/>
    </row>
    <row r="340" spans="51:94" ht="12.75">
      <c r="AY340" s="11"/>
      <c r="BA340" s="11"/>
      <c r="BJ340" s="10"/>
      <c r="BK340" s="10"/>
      <c r="BO340" s="11"/>
      <c r="BP340" s="11"/>
      <c r="BQ340" s="11"/>
      <c r="CN340" s="11"/>
      <c r="CO340" s="11"/>
      <c r="CP340" s="11"/>
    </row>
    <row r="341" spans="51:94" ht="12.75">
      <c r="AY341" s="11"/>
      <c r="BA341" s="11"/>
      <c r="BO341" s="11"/>
      <c r="BP341" s="11"/>
      <c r="BQ341" s="11"/>
      <c r="CN341" s="11"/>
      <c r="CO341" s="11"/>
      <c r="CP341" s="11"/>
    </row>
    <row r="342" spans="51:94" ht="12.75">
      <c r="AY342" s="11"/>
      <c r="BA342" s="11"/>
      <c r="BO342" s="11"/>
      <c r="BP342" s="11"/>
      <c r="BQ342" s="11"/>
      <c r="CN342" s="11"/>
      <c r="CO342" s="11"/>
      <c r="CP342" s="11"/>
    </row>
    <row r="343" spans="51:94" ht="12.75">
      <c r="AY343" s="11"/>
      <c r="BA343" s="11"/>
      <c r="BO343" s="11"/>
      <c r="BP343" s="11"/>
      <c r="BQ343" s="9"/>
      <c r="CN343" s="11"/>
      <c r="CO343" s="11"/>
      <c r="CP343" s="11"/>
    </row>
    <row r="344" spans="51:94" ht="12.75">
      <c r="AY344" s="11"/>
      <c r="BA344" s="11"/>
      <c r="BK344" s="10"/>
      <c r="BO344" s="11"/>
      <c r="BP344" s="11"/>
      <c r="BQ344" s="11"/>
      <c r="CN344" s="11"/>
      <c r="CO344" s="11"/>
      <c r="CP344" s="11"/>
    </row>
    <row r="345" spans="51:94" ht="12.75">
      <c r="AY345" s="11"/>
      <c r="BA345" s="11"/>
      <c r="BJ345" s="10"/>
      <c r="BO345" s="11"/>
      <c r="BP345" s="11"/>
      <c r="BQ345" s="11"/>
      <c r="CN345" s="11"/>
      <c r="CO345" s="11"/>
      <c r="CP345" s="11"/>
    </row>
    <row r="346" spans="51:94" ht="12.75">
      <c r="AY346" s="11"/>
      <c r="BA346" s="11"/>
      <c r="BO346" s="11"/>
      <c r="BP346" s="11"/>
      <c r="BQ346" s="9"/>
      <c r="CN346" s="11"/>
      <c r="CO346" s="11"/>
      <c r="CP346" s="11"/>
    </row>
    <row r="347" spans="51:94" ht="12.75">
      <c r="AY347" s="11"/>
      <c r="BA347" s="11"/>
      <c r="BO347" s="11"/>
      <c r="BP347" s="11"/>
      <c r="BQ347" s="11"/>
      <c r="CN347" s="11"/>
      <c r="CO347" s="11"/>
      <c r="CP347" s="11"/>
    </row>
    <row r="348" spans="51:94" ht="12.75">
      <c r="AY348" s="11"/>
      <c r="BA348" s="11"/>
      <c r="BO348" s="11"/>
      <c r="BP348" s="11"/>
      <c r="BQ348" s="9"/>
      <c r="CN348" s="11"/>
      <c r="CO348" s="11"/>
      <c r="CP348" s="11"/>
    </row>
    <row r="349" spans="51:94" ht="12.75">
      <c r="AY349" s="11"/>
      <c r="BA349" s="11"/>
      <c r="BO349" s="11"/>
      <c r="BP349" s="11"/>
      <c r="BQ349" s="11"/>
      <c r="CN349" s="11"/>
      <c r="CO349" s="11"/>
      <c r="CP349" s="11"/>
    </row>
    <row r="350" spans="51:94" ht="12.75">
      <c r="AY350" s="11"/>
      <c r="BA350" s="11"/>
      <c r="BJ350" s="10"/>
      <c r="BO350" s="11"/>
      <c r="BP350" s="11"/>
      <c r="BQ350" s="9"/>
      <c r="CN350" s="11"/>
      <c r="CO350" s="11"/>
      <c r="CP350" s="11"/>
    </row>
    <row r="351" spans="51:94" ht="12.75">
      <c r="AY351" s="9"/>
      <c r="BA351" s="9"/>
      <c r="BO351" s="9"/>
      <c r="BP351" s="9"/>
      <c r="BQ351" s="11"/>
      <c r="CN351" s="11"/>
      <c r="CO351" s="11"/>
      <c r="CP351" s="11"/>
    </row>
    <row r="352" spans="51:94" ht="12.75">
      <c r="AY352" s="11"/>
      <c r="BA352" s="9"/>
      <c r="BJ352" s="10"/>
      <c r="BO352" s="11"/>
      <c r="BP352" s="11"/>
      <c r="BQ352" s="11"/>
      <c r="CN352" s="11"/>
      <c r="CO352" s="11"/>
      <c r="CP352" s="11"/>
    </row>
    <row r="353" spans="51:94" ht="12.75">
      <c r="AY353" s="11"/>
      <c r="BA353" s="11"/>
      <c r="BO353" s="11"/>
      <c r="BP353" s="11"/>
      <c r="BQ353" s="11"/>
      <c r="CN353" s="11"/>
      <c r="CO353" s="11"/>
      <c r="CP353" s="11"/>
    </row>
    <row r="354" spans="51:94" ht="12.75">
      <c r="AY354" s="11"/>
      <c r="BA354" s="9"/>
      <c r="BO354" s="9"/>
      <c r="BP354" s="11"/>
      <c r="BQ354" s="11"/>
      <c r="CN354" s="11"/>
      <c r="CO354" s="11"/>
      <c r="CP354" s="11"/>
    </row>
    <row r="355" spans="51:94" ht="12.75">
      <c r="AY355" s="9"/>
      <c r="BA355" s="9"/>
      <c r="BO355" s="9"/>
      <c r="BP355" s="11"/>
      <c r="BQ355" s="11"/>
      <c r="CN355" s="11"/>
      <c r="CO355" s="11"/>
      <c r="CP355" s="11"/>
    </row>
    <row r="356" spans="51:94" ht="12.75">
      <c r="AY356" s="11"/>
      <c r="BA356" s="11"/>
      <c r="BO356" s="11"/>
      <c r="BP356" s="11"/>
      <c r="BQ356" s="9"/>
      <c r="CN356" s="11"/>
      <c r="CO356" s="11"/>
      <c r="CP356" s="11"/>
    </row>
    <row r="357" spans="51:94" ht="12.75">
      <c r="AY357" s="9"/>
      <c r="BA357" s="11"/>
      <c r="BO357" s="11"/>
      <c r="BP357" s="11"/>
      <c r="BQ357" s="11"/>
      <c r="CN357" s="11"/>
      <c r="CO357" s="11"/>
      <c r="CP357" s="11"/>
    </row>
    <row r="358" spans="51:94" ht="12.75">
      <c r="AY358" s="11"/>
      <c r="BA358" s="11"/>
      <c r="BO358" s="11"/>
      <c r="BP358" s="11"/>
      <c r="BQ358" s="9"/>
      <c r="CN358" s="11"/>
      <c r="CO358" s="11"/>
      <c r="CP358" s="11"/>
    </row>
    <row r="359" spans="51:94" ht="12.75">
      <c r="AY359" s="11"/>
      <c r="BA359" s="11"/>
      <c r="BK359" s="10"/>
      <c r="BO359" s="11"/>
      <c r="BP359" s="11"/>
      <c r="BQ359" s="11"/>
      <c r="CN359" s="11"/>
      <c r="CO359" s="11"/>
      <c r="CP359" s="11"/>
    </row>
    <row r="360" spans="51:94" ht="12.75">
      <c r="AY360" s="11"/>
      <c r="BA360" s="11"/>
      <c r="BO360" s="11"/>
      <c r="BP360" s="11"/>
      <c r="BQ360" s="11"/>
      <c r="CN360" s="11"/>
      <c r="CO360" s="11"/>
      <c r="CP360" s="11"/>
    </row>
    <row r="361" spans="51:94" ht="12.75">
      <c r="AY361" s="11"/>
      <c r="BA361" s="9"/>
      <c r="BO361" s="9"/>
      <c r="BP361" s="11"/>
      <c r="BQ361" s="11"/>
      <c r="CN361" s="11"/>
      <c r="CO361" s="11"/>
      <c r="CP361" s="11"/>
    </row>
    <row r="362" spans="51:94" ht="12.75">
      <c r="AY362" s="11"/>
      <c r="BA362" s="11"/>
      <c r="BJ362" s="10"/>
      <c r="BO362" s="11"/>
      <c r="BP362" s="11"/>
      <c r="BQ362" s="9"/>
      <c r="CN362" s="11"/>
      <c r="CO362" s="11"/>
      <c r="CP362" s="11"/>
    </row>
    <row r="363" spans="51:94" ht="12.75">
      <c r="AY363" s="11"/>
      <c r="BA363" s="11"/>
      <c r="BO363" s="11"/>
      <c r="BP363" s="11"/>
      <c r="BQ363" s="11"/>
      <c r="CN363" s="11"/>
      <c r="CO363" s="11"/>
      <c r="CP363" s="11"/>
    </row>
    <row r="364" spans="51:94" ht="12.75">
      <c r="AY364" s="11"/>
      <c r="BA364" s="11"/>
      <c r="BO364" s="11"/>
      <c r="BP364" s="11"/>
      <c r="BQ364" s="9"/>
      <c r="CN364" s="11"/>
      <c r="CO364" s="11"/>
      <c r="CP364" s="11"/>
    </row>
    <row r="365" spans="51:94" ht="12.75">
      <c r="AY365" s="11"/>
      <c r="BA365" s="11"/>
      <c r="BK365" s="10"/>
      <c r="BO365" s="11"/>
      <c r="BP365" s="11"/>
      <c r="BQ365" s="9"/>
      <c r="CN365" s="11"/>
      <c r="CO365" s="11"/>
      <c r="CP365" s="11"/>
    </row>
    <row r="366" spans="51:94" ht="12.75">
      <c r="AY366" s="11"/>
      <c r="BA366" s="11"/>
      <c r="BO366" s="11"/>
      <c r="BP366" s="11"/>
      <c r="BQ366" s="9"/>
      <c r="CN366" s="11"/>
      <c r="CO366" s="11"/>
      <c r="CP366" s="11"/>
    </row>
    <row r="367" spans="51:94" ht="12.75">
      <c r="AY367" s="11"/>
      <c r="BA367" s="11"/>
      <c r="BO367" s="11"/>
      <c r="BP367" s="11"/>
      <c r="BQ367" s="9"/>
      <c r="CN367" s="11"/>
      <c r="CO367" s="11"/>
      <c r="CP367" s="11"/>
    </row>
    <row r="368" spans="51:94" ht="12.75">
      <c r="AY368" s="11"/>
      <c r="BA368" s="11"/>
      <c r="BO368" s="11"/>
      <c r="BP368" s="11"/>
      <c r="BQ368" s="11"/>
      <c r="CN368" s="11"/>
      <c r="CO368" s="11"/>
      <c r="CP368" s="11"/>
    </row>
    <row r="369" spans="51:94" ht="12.75">
      <c r="AY369" s="11"/>
      <c r="BA369" s="11"/>
      <c r="BK369" s="10"/>
      <c r="BO369" s="11"/>
      <c r="BP369" s="11"/>
      <c r="BQ369" s="11"/>
      <c r="CN369" s="11"/>
      <c r="CO369" s="11"/>
      <c r="CP369" s="11"/>
    </row>
    <row r="370" spans="51:94" ht="12.75">
      <c r="AY370" s="11"/>
      <c r="BA370" s="11"/>
      <c r="BO370" s="11"/>
      <c r="BP370" s="11"/>
      <c r="BQ370" s="11"/>
      <c r="CN370" s="11"/>
      <c r="CO370" s="11"/>
      <c r="CP370" s="11"/>
    </row>
    <row r="371" spans="51:94" ht="12.75">
      <c r="AY371" s="11"/>
      <c r="BA371" s="11"/>
      <c r="BM371" s="10"/>
      <c r="BO371" s="11"/>
      <c r="BP371" s="11"/>
      <c r="BQ371" s="11"/>
      <c r="CN371" s="11"/>
      <c r="CO371" s="11"/>
      <c r="CP371" s="11"/>
    </row>
    <row r="372" spans="51:94" ht="12.75">
      <c r="AY372" s="9"/>
      <c r="BA372" s="9"/>
      <c r="BO372" s="9"/>
      <c r="BP372" s="11"/>
      <c r="BQ372" s="11"/>
      <c r="CN372" s="11"/>
      <c r="CO372" s="11"/>
      <c r="CP372" s="11"/>
    </row>
    <row r="373" spans="51:94" ht="12.75">
      <c r="AY373" s="9"/>
      <c r="BA373" s="11"/>
      <c r="BK373" s="10"/>
      <c r="BO373" s="11"/>
      <c r="BP373" s="11"/>
      <c r="BQ373" s="11"/>
      <c r="CN373" s="11"/>
      <c r="CO373" s="11"/>
      <c r="CP373" s="11"/>
    </row>
    <row r="374" spans="51:94" ht="12.75">
      <c r="AY374" s="11"/>
      <c r="BA374" s="11"/>
      <c r="BK374" s="10"/>
      <c r="BO374" s="11"/>
      <c r="BP374" s="11"/>
      <c r="BQ374" s="9"/>
      <c r="CN374" s="11"/>
      <c r="CO374" s="11"/>
      <c r="CP374" s="11"/>
    </row>
    <row r="375" spans="51:94" ht="12.75">
      <c r="AY375" s="11"/>
      <c r="BA375" s="11"/>
      <c r="BO375" s="11"/>
      <c r="BP375" s="11"/>
      <c r="BQ375" s="11"/>
      <c r="CN375" s="11"/>
      <c r="CO375" s="11"/>
      <c r="CP375" s="11"/>
    </row>
    <row r="376" spans="51:94" ht="12.75">
      <c r="AY376" s="11"/>
      <c r="BA376" s="11"/>
      <c r="BL376" s="10"/>
      <c r="BN376" s="10"/>
      <c r="BO376" s="11"/>
      <c r="BP376" s="11"/>
      <c r="BQ376" s="11"/>
      <c r="CN376" s="11"/>
      <c r="CO376" s="11"/>
      <c r="CP376" s="11"/>
    </row>
    <row r="377" spans="51:94" ht="12.75">
      <c r="AY377" s="9"/>
      <c r="BA377" s="11"/>
      <c r="BO377" s="11"/>
      <c r="BP377" s="11"/>
      <c r="BQ377" s="9"/>
      <c r="CN377" s="11"/>
      <c r="CO377" s="11"/>
      <c r="CP377" s="11"/>
    </row>
    <row r="378" spans="51:94" ht="12.75">
      <c r="AY378" s="11"/>
      <c r="BA378" s="11"/>
      <c r="BL378" s="10"/>
      <c r="BN378" s="10"/>
      <c r="BO378" s="11"/>
      <c r="BP378" s="11"/>
      <c r="BQ378" s="9"/>
      <c r="CN378" s="11"/>
      <c r="CO378" s="11"/>
      <c r="CP378" s="11"/>
    </row>
    <row r="379" spans="51:94" ht="12.75">
      <c r="AY379" s="11"/>
      <c r="BA379" s="11"/>
      <c r="BO379" s="11"/>
      <c r="BP379" s="11"/>
      <c r="BQ379" s="11"/>
      <c r="CN379" s="11"/>
      <c r="CO379" s="11"/>
      <c r="CP379" s="11"/>
    </row>
    <row r="380" spans="51:94" ht="12.75">
      <c r="AY380" s="11"/>
      <c r="BA380" s="11"/>
      <c r="BK380" s="10"/>
      <c r="BO380" s="11"/>
      <c r="BP380" s="11"/>
      <c r="BQ380" s="11"/>
      <c r="CN380" s="11"/>
      <c r="CO380" s="11"/>
      <c r="CP380" s="11"/>
    </row>
    <row r="381" spans="51:94" ht="12.75">
      <c r="AY381" s="11"/>
      <c r="BA381" s="11"/>
      <c r="BO381" s="11"/>
      <c r="BP381" s="11"/>
      <c r="BQ381" s="9"/>
      <c r="CN381" s="11"/>
      <c r="CO381" s="11"/>
      <c r="CP381" s="11"/>
    </row>
    <row r="382" spans="51:94" ht="12.75">
      <c r="AY382" s="11"/>
      <c r="BA382" s="11"/>
      <c r="BO382" s="11"/>
      <c r="BP382" s="11"/>
      <c r="BQ382" s="11"/>
      <c r="CN382" s="11"/>
      <c r="CO382" s="11"/>
      <c r="CP382" s="11"/>
    </row>
    <row r="383" spans="51:94" ht="12.75">
      <c r="AY383" s="11"/>
      <c r="BA383" s="11"/>
      <c r="BJ383" s="10"/>
      <c r="BK383" s="10"/>
      <c r="BO383" s="11"/>
      <c r="BP383" s="11"/>
      <c r="BQ383" s="11"/>
      <c r="CN383" s="11"/>
      <c r="CO383" s="11"/>
      <c r="CP383" s="11"/>
    </row>
    <row r="384" spans="51:94" ht="12.75">
      <c r="AY384" s="11"/>
      <c r="BA384" s="11"/>
      <c r="BO384" s="11"/>
      <c r="BP384" s="11"/>
      <c r="BQ384" s="9"/>
      <c r="CO384" s="11"/>
      <c r="CP384" s="11"/>
    </row>
    <row r="385" spans="51:94" ht="12.75">
      <c r="AY385" s="11"/>
      <c r="BA385" s="11"/>
      <c r="BJ385" s="10"/>
      <c r="BO385" s="11"/>
      <c r="BP385" s="11"/>
      <c r="BQ385" s="9"/>
      <c r="CO385" s="9"/>
      <c r="CP385" s="11"/>
    </row>
    <row r="386" spans="51:94" ht="12.75">
      <c r="AY386" s="11"/>
      <c r="BA386" s="11"/>
      <c r="BK386" s="10"/>
      <c r="BO386" s="11"/>
      <c r="BP386" s="11"/>
      <c r="BQ386" s="11"/>
      <c r="CO386" s="11"/>
      <c r="CP386" s="11"/>
    </row>
    <row r="387" spans="51:94" ht="12.75">
      <c r="AY387" s="11"/>
      <c r="BA387" s="11"/>
      <c r="BO387" s="11"/>
      <c r="BP387" s="11"/>
      <c r="BQ387" s="11"/>
      <c r="CO387" s="11"/>
      <c r="CP387" s="11"/>
    </row>
    <row r="388" spans="51:94" ht="12.75">
      <c r="AY388" s="11"/>
      <c r="BA388" s="11"/>
      <c r="BK388" s="10"/>
      <c r="BO388" s="11"/>
      <c r="BP388" s="11"/>
      <c r="BQ388" s="11"/>
      <c r="CO388" s="11"/>
      <c r="CP388" s="11"/>
    </row>
    <row r="389" spans="51:94" ht="12.75">
      <c r="AY389" s="11"/>
      <c r="BA389" s="11"/>
      <c r="BK389" s="10"/>
      <c r="BO389" s="11"/>
      <c r="BP389" s="11"/>
      <c r="BQ389" s="11"/>
      <c r="CO389" s="11"/>
      <c r="CP389" s="11"/>
    </row>
    <row r="390" spans="51:94" ht="12.75">
      <c r="AY390" s="11"/>
      <c r="BA390" s="11"/>
      <c r="BO390" s="11"/>
      <c r="BP390" s="11"/>
      <c r="BQ390" s="11"/>
      <c r="CO390" s="11"/>
      <c r="CP390" s="11"/>
    </row>
    <row r="391" spans="51:94" ht="12.75">
      <c r="AY391" s="11"/>
      <c r="BA391" s="11"/>
      <c r="BO391" s="11"/>
      <c r="BP391" s="11"/>
      <c r="BQ391" s="9"/>
      <c r="CO391" s="11"/>
      <c r="CP391" s="11"/>
    </row>
    <row r="392" spans="51:94" ht="12.75">
      <c r="AY392" s="11"/>
      <c r="BA392" s="11"/>
      <c r="BO392" s="11"/>
      <c r="BP392" s="11"/>
      <c r="BQ392" s="11"/>
      <c r="CO392" s="11"/>
      <c r="CP392" s="11"/>
    </row>
    <row r="393" spans="51:94" ht="12.75">
      <c r="AY393" s="11"/>
      <c r="BA393" s="11"/>
      <c r="BK393" s="10"/>
      <c r="BO393" s="11"/>
      <c r="BP393" s="11"/>
      <c r="BQ393" s="9"/>
      <c r="CO393" s="11"/>
      <c r="CP393" s="11"/>
    </row>
    <row r="394" spans="51:94" ht="12.75">
      <c r="AY394" s="11"/>
      <c r="BA394" s="11"/>
      <c r="BO394" s="11"/>
      <c r="BP394" s="11"/>
      <c r="BQ394" s="9"/>
      <c r="CO394" s="11"/>
      <c r="CP394" s="11"/>
    </row>
    <row r="395" spans="51:94" ht="12.75">
      <c r="AY395" s="11"/>
      <c r="BA395" s="11"/>
      <c r="BO395" s="11"/>
      <c r="BP395" s="11"/>
      <c r="BQ395" s="9"/>
      <c r="CO395" s="11"/>
      <c r="CP395" s="11"/>
    </row>
    <row r="396" spans="51:69" ht="12.75">
      <c r="AY396" s="9"/>
      <c r="BA396" s="9"/>
      <c r="BO396" s="9"/>
      <c r="BP396" s="11"/>
      <c r="BQ396" s="11"/>
    </row>
    <row r="397" spans="51:69" ht="12.75">
      <c r="AY397" s="9"/>
      <c r="BA397" s="11"/>
      <c r="BO397" s="11"/>
      <c r="BP397" s="11"/>
      <c r="BQ397" s="9"/>
    </row>
    <row r="398" spans="51:69" ht="12.75">
      <c r="AY398" s="11"/>
      <c r="BA398" s="11"/>
      <c r="BO398" s="11"/>
      <c r="BP398" s="11"/>
      <c r="BQ398" s="9"/>
    </row>
    <row r="399" spans="51:69" ht="12.75">
      <c r="AY399" s="11"/>
      <c r="BA399" s="11"/>
      <c r="BO399" s="11"/>
      <c r="BP399" s="11"/>
      <c r="BQ399" s="11"/>
    </row>
    <row r="400" spans="51:69" ht="12.75">
      <c r="AY400" s="11"/>
      <c r="BA400" s="11"/>
      <c r="BK400" s="10"/>
      <c r="BO400" s="11"/>
      <c r="BP400" s="11"/>
      <c r="BQ400" s="11"/>
    </row>
    <row r="401" spans="51:69" ht="12.75">
      <c r="AY401" s="11"/>
      <c r="BA401" s="11"/>
      <c r="BO401" s="11"/>
      <c r="BP401" s="11"/>
      <c r="BQ401" s="11"/>
    </row>
    <row r="402" spans="51:69" ht="12.75">
      <c r="AY402" s="9"/>
      <c r="BA402" s="9"/>
      <c r="BO402" s="9"/>
      <c r="BP402" s="11"/>
      <c r="BQ402" s="11"/>
    </row>
    <row r="403" spans="51:69" ht="12.75">
      <c r="AY403" s="11"/>
      <c r="BA403" s="11"/>
      <c r="BO403" s="11"/>
      <c r="BP403" s="11"/>
      <c r="BQ403" s="11"/>
    </row>
    <row r="404" spans="51:69" ht="12.75">
      <c r="AY404" s="11"/>
      <c r="BA404" s="9"/>
      <c r="BO404" s="11"/>
      <c r="BP404" s="11"/>
      <c r="BQ404" s="11"/>
    </row>
    <row r="405" spans="51:69" ht="12.75">
      <c r="AY405" s="11"/>
      <c r="BA405" s="11"/>
      <c r="BO405" s="11"/>
      <c r="BP405" s="11"/>
      <c r="BQ405" s="9"/>
    </row>
    <row r="406" spans="51:69" ht="12.75">
      <c r="AY406" s="11"/>
      <c r="BA406" s="11"/>
      <c r="BK406" s="10"/>
      <c r="BO406" s="11"/>
      <c r="BP406" s="11"/>
      <c r="BQ406" s="11"/>
    </row>
    <row r="407" spans="51:69" ht="12.75">
      <c r="AY407" s="11"/>
      <c r="BA407" s="11"/>
      <c r="BO407" s="11"/>
      <c r="BP407" s="11"/>
      <c r="BQ407" s="9"/>
    </row>
    <row r="408" spans="51:69" ht="12.75">
      <c r="AY408" s="9"/>
      <c r="BA408" s="9"/>
      <c r="BO408" s="9"/>
      <c r="BP408" s="11"/>
      <c r="BQ408" s="11"/>
    </row>
    <row r="409" spans="51:69" ht="12.75">
      <c r="AY409" s="11"/>
      <c r="BA409" s="11"/>
      <c r="BO409" s="11"/>
      <c r="BP409" s="11"/>
      <c r="BQ409" s="11"/>
    </row>
    <row r="410" spans="51:69" ht="12.75">
      <c r="AY410" s="11"/>
      <c r="BA410" s="11"/>
      <c r="BK410" s="10"/>
      <c r="BO410" s="11"/>
      <c r="BP410" s="11"/>
      <c r="BQ410" s="11"/>
    </row>
    <row r="411" spans="51:69" ht="12.75">
      <c r="AY411" s="11"/>
      <c r="BA411" s="11"/>
      <c r="BO411" s="11"/>
      <c r="BP411" s="11"/>
      <c r="BQ411" s="9"/>
    </row>
    <row r="412" spans="51:69" ht="12.75">
      <c r="AY412" s="11"/>
      <c r="BA412" s="11"/>
      <c r="BK412" s="10"/>
      <c r="BO412" s="11"/>
      <c r="BP412" s="11"/>
      <c r="BQ412" s="11"/>
    </row>
    <row r="413" spans="51:69" ht="12.75">
      <c r="AY413" s="11"/>
      <c r="BA413" s="11"/>
      <c r="BK413" s="10"/>
      <c r="BO413" s="11"/>
      <c r="BP413" s="11"/>
      <c r="BQ413" s="11"/>
    </row>
    <row r="414" spans="51:69" ht="12.75">
      <c r="AY414" s="11"/>
      <c r="BA414" s="11"/>
      <c r="BK414" s="10"/>
      <c r="BO414" s="11"/>
      <c r="BP414" s="11"/>
      <c r="BQ414" s="11"/>
    </row>
    <row r="415" spans="51:69" ht="12.75">
      <c r="AY415" s="11"/>
      <c r="BA415" s="11"/>
      <c r="BM415" s="10"/>
      <c r="BO415" s="11"/>
      <c r="BP415" s="11"/>
      <c r="BQ415" s="11"/>
    </row>
    <row r="416" spans="51:69" ht="12.75">
      <c r="AY416" s="11"/>
      <c r="BA416" s="11"/>
      <c r="BK416" s="10"/>
      <c r="BO416" s="11"/>
      <c r="BP416" s="11"/>
      <c r="BQ416" s="11"/>
    </row>
    <row r="417" spans="51:69" ht="12.75">
      <c r="AY417" s="11"/>
      <c r="BA417" s="11"/>
      <c r="BO417" s="11"/>
      <c r="BP417" s="11"/>
      <c r="BQ417" s="9"/>
    </row>
    <row r="418" spans="51:69" ht="12.75">
      <c r="AY418" s="11"/>
      <c r="BA418" s="11"/>
      <c r="BJ418" s="10"/>
      <c r="BO418" s="11"/>
      <c r="BP418" s="11"/>
      <c r="BQ418" s="11"/>
    </row>
    <row r="419" spans="51:69" ht="12.75">
      <c r="AY419" s="11"/>
      <c r="BA419" s="11"/>
      <c r="BL419" s="10"/>
      <c r="BN419" s="10"/>
      <c r="BO419" s="11"/>
      <c r="BP419" s="11"/>
      <c r="BQ419" s="9"/>
    </row>
    <row r="420" spans="51:69" ht="12.75">
      <c r="AY420" s="11"/>
      <c r="BA420" s="11"/>
      <c r="BO420" s="11"/>
      <c r="BP420" s="11"/>
      <c r="BQ420" s="9"/>
    </row>
    <row r="421" spans="51:69" ht="12.75">
      <c r="AY421" s="11"/>
      <c r="BA421" s="11"/>
      <c r="BO421" s="11"/>
      <c r="BP421" s="11"/>
      <c r="BQ421" s="9"/>
    </row>
    <row r="422" spans="51:69" ht="12.75">
      <c r="AY422" s="11"/>
      <c r="BA422" s="11"/>
      <c r="BO422" s="11"/>
      <c r="BP422" s="11"/>
      <c r="BQ422" s="11"/>
    </row>
    <row r="423" spans="51:69" ht="12.75">
      <c r="AY423" s="11"/>
      <c r="BA423" s="11"/>
      <c r="BO423" s="11"/>
      <c r="BP423" s="11"/>
      <c r="BQ423" s="9"/>
    </row>
    <row r="424" spans="51:69" ht="12.75">
      <c r="AY424" s="11"/>
      <c r="BA424" s="11"/>
      <c r="BK424" s="10"/>
      <c r="BO424" s="11"/>
      <c r="BP424" s="11"/>
      <c r="BQ424" s="9"/>
    </row>
    <row r="425" spans="51:69" ht="12.75">
      <c r="AY425" s="11"/>
      <c r="BA425" s="11"/>
      <c r="BO425" s="11"/>
      <c r="BP425" s="11"/>
      <c r="BQ425" s="11"/>
    </row>
    <row r="426" spans="51:69" ht="12.75">
      <c r="AY426" s="9"/>
      <c r="BA426" s="11"/>
      <c r="BL426" s="10"/>
      <c r="BN426" s="10"/>
      <c r="BO426" s="11"/>
      <c r="BP426" s="11"/>
      <c r="BQ426" s="11"/>
    </row>
    <row r="427" spans="51:69" ht="12.75">
      <c r="AY427" s="11"/>
      <c r="BA427" s="11"/>
      <c r="BJ427" s="10"/>
      <c r="BO427" s="11"/>
      <c r="BP427" s="11"/>
      <c r="BQ427" s="9"/>
    </row>
    <row r="428" spans="51:69" ht="12.75">
      <c r="AY428" s="9"/>
      <c r="BA428" s="9"/>
      <c r="BO428" s="9"/>
      <c r="BP428" s="11"/>
      <c r="BQ428" s="11"/>
    </row>
    <row r="429" spans="51:69" ht="12.75">
      <c r="AY429" s="11"/>
      <c r="BA429" s="9"/>
      <c r="BO429" s="11"/>
      <c r="BP429" s="11"/>
      <c r="BQ429" s="11"/>
    </row>
    <row r="430" spans="51:69" ht="12.75">
      <c r="AY430" s="11"/>
      <c r="BA430" s="11"/>
      <c r="BO430" s="11"/>
      <c r="BP430" s="11"/>
      <c r="BQ430" s="9"/>
    </row>
    <row r="431" spans="51:69" ht="12.75">
      <c r="AY431" s="11"/>
      <c r="BA431" s="11"/>
      <c r="BO431" s="11"/>
      <c r="BP431" s="11"/>
      <c r="BQ431" s="9"/>
    </row>
    <row r="432" spans="51:69" ht="12.75">
      <c r="AY432" s="11"/>
      <c r="BA432" s="11"/>
      <c r="BJ432" s="10"/>
      <c r="BO432" s="11"/>
      <c r="BP432" s="11"/>
      <c r="BQ432" s="11"/>
    </row>
    <row r="433" spans="51:69" ht="12.75">
      <c r="AY433" s="11"/>
      <c r="BA433" s="11"/>
      <c r="BO433" s="11"/>
      <c r="BP433" s="11"/>
      <c r="BQ433" s="9"/>
    </row>
    <row r="434" spans="51:69" ht="12.75">
      <c r="AY434" s="11"/>
      <c r="BA434" s="11"/>
      <c r="BO434" s="11"/>
      <c r="BP434" s="11"/>
      <c r="BQ434" s="11"/>
    </row>
    <row r="435" spans="51:69" ht="12.75">
      <c r="AY435" s="9"/>
      <c r="BA435" s="9"/>
      <c r="BO435" s="9"/>
      <c r="BP435" s="11"/>
      <c r="BQ435" s="11"/>
    </row>
    <row r="436" spans="51:69" ht="12.75">
      <c r="AY436" s="11"/>
      <c r="BA436" s="9"/>
      <c r="BO436" s="11"/>
      <c r="BP436" s="11"/>
      <c r="BQ436" s="9"/>
    </row>
    <row r="437" spans="51:69" ht="12.75">
      <c r="AY437" s="9"/>
      <c r="BA437" s="9"/>
      <c r="BO437" s="9"/>
      <c r="BP437" s="11"/>
      <c r="BQ437" s="11"/>
    </row>
    <row r="438" spans="51:69" ht="12.75">
      <c r="AY438" s="11"/>
      <c r="BA438" s="11"/>
      <c r="BO438" s="11"/>
      <c r="BP438" s="11"/>
      <c r="BQ438" s="11"/>
    </row>
    <row r="439" spans="51:69" ht="12.75">
      <c r="AY439" s="11"/>
      <c r="BA439" s="11"/>
      <c r="BJ439" s="10"/>
      <c r="BK439" s="10"/>
      <c r="BO439" s="11"/>
      <c r="BP439" s="11"/>
      <c r="BQ439" s="11"/>
    </row>
    <row r="440" spans="51:69" ht="12.75">
      <c r="AY440" s="11"/>
      <c r="BA440" s="11"/>
      <c r="BO440" s="11"/>
      <c r="BP440" s="11"/>
      <c r="BQ440" s="9"/>
    </row>
    <row r="441" spans="51:69" ht="12.75">
      <c r="AY441" s="11"/>
      <c r="BA441" s="11"/>
      <c r="BO441" s="11"/>
      <c r="BP441" s="11"/>
      <c r="BQ441" s="9"/>
    </row>
    <row r="442" spans="51:69" ht="12.75">
      <c r="AY442" s="11"/>
      <c r="BA442" s="11"/>
      <c r="BO442" s="11"/>
      <c r="BP442" s="11"/>
      <c r="BQ442" s="9"/>
    </row>
    <row r="443" spans="51:69" ht="12.75">
      <c r="AY443" s="11"/>
      <c r="BA443" s="11"/>
      <c r="BO443" s="11"/>
      <c r="BP443" s="11"/>
      <c r="BQ443" s="11"/>
    </row>
    <row r="444" spans="51:69" ht="12.75">
      <c r="AY444" s="11"/>
      <c r="BA444" s="11"/>
      <c r="BO444" s="11"/>
      <c r="BP444" s="11"/>
      <c r="BQ444" s="11"/>
    </row>
    <row r="445" spans="51:69" ht="12.75">
      <c r="AY445" s="11"/>
      <c r="BA445" s="11"/>
      <c r="BO445" s="11"/>
      <c r="BP445" s="11"/>
      <c r="BQ445" s="9"/>
    </row>
    <row r="446" spans="51:69" ht="12.75">
      <c r="AY446" s="11"/>
      <c r="BA446" s="11"/>
      <c r="BO446" s="9"/>
      <c r="BP446" s="11"/>
      <c r="BQ446" s="11"/>
    </row>
    <row r="447" spans="51:69" ht="12.75">
      <c r="AY447" s="11"/>
      <c r="BA447" s="11"/>
      <c r="BJ447" s="10"/>
      <c r="BO447" s="11"/>
      <c r="BP447" s="11"/>
      <c r="BQ447" s="9"/>
    </row>
    <row r="448" spans="51:69" ht="12.75">
      <c r="AY448" s="11"/>
      <c r="BA448" s="11"/>
      <c r="BK448" s="10"/>
      <c r="BO448" s="11"/>
      <c r="BP448" s="11"/>
      <c r="BQ448" s="11"/>
    </row>
    <row r="449" spans="51:69" ht="12.75">
      <c r="AY449" s="11"/>
      <c r="BA449" s="11"/>
      <c r="BO449" s="11"/>
      <c r="BQ449" s="9"/>
    </row>
    <row r="450" spans="51:69" ht="12.75">
      <c r="AY450" s="9"/>
      <c r="BA450" s="9"/>
      <c r="BO450" s="9"/>
      <c r="BQ450" s="11"/>
    </row>
    <row r="451" spans="51:69" ht="12.75">
      <c r="AY451" s="11"/>
      <c r="BA451" s="11"/>
      <c r="BK451" s="10"/>
      <c r="BO451" s="11"/>
      <c r="BQ451" s="9"/>
    </row>
    <row r="452" spans="51:69" ht="12.75">
      <c r="AY452" s="11"/>
      <c r="BA452" s="11"/>
      <c r="BK452" s="10"/>
      <c r="BO452" s="11"/>
      <c r="BQ452" s="9"/>
    </row>
    <row r="453" spans="51:69" ht="12.75">
      <c r="AY453" s="11"/>
      <c r="BA453" s="11"/>
      <c r="BO453" s="11"/>
      <c r="BQ453" s="9"/>
    </row>
    <row r="454" spans="51:69" ht="12.75">
      <c r="AY454" s="11"/>
      <c r="BA454" s="11"/>
      <c r="BO454" s="11"/>
      <c r="BQ454" s="11"/>
    </row>
    <row r="455" spans="51:69" ht="12.75">
      <c r="AY455" s="11"/>
      <c r="BA455" s="11"/>
      <c r="BO455" s="11"/>
      <c r="BQ455" s="11"/>
    </row>
    <row r="456" spans="51:69" ht="12.75">
      <c r="AY456" s="11"/>
      <c r="BA456" s="11"/>
      <c r="BJ456" s="10"/>
      <c r="BK456" s="10"/>
      <c r="BO456" s="11"/>
      <c r="BQ456" s="11"/>
    </row>
    <row r="457" spans="51:69" ht="12.75">
      <c r="AY457" s="11"/>
      <c r="BA457" s="11"/>
      <c r="BO457" s="11"/>
      <c r="BQ457" s="11"/>
    </row>
    <row r="458" spans="51:69" ht="12.75">
      <c r="AY458" s="11"/>
      <c r="BA458" s="11"/>
      <c r="BK458" s="10"/>
      <c r="BO458" s="11"/>
      <c r="BQ458" s="11"/>
    </row>
    <row r="459" spans="51:69" ht="12.75">
      <c r="AY459" s="11"/>
      <c r="BA459" s="11"/>
      <c r="BO459" s="11"/>
      <c r="BQ459" s="11"/>
    </row>
    <row r="460" spans="51:69" ht="12.75">
      <c r="AY460" s="11"/>
      <c r="BA460" s="11"/>
      <c r="BJ460" s="10"/>
      <c r="BL460" s="10"/>
      <c r="BN460" s="10"/>
      <c r="BO460" s="11"/>
      <c r="BQ460" s="9"/>
    </row>
    <row r="461" spans="51:69" ht="12.75">
      <c r="AY461" s="11"/>
      <c r="BA461" s="11"/>
      <c r="BO461" s="11"/>
      <c r="BQ461" s="11"/>
    </row>
    <row r="462" spans="51:69" ht="12.75">
      <c r="AY462" s="11"/>
      <c r="BA462" s="11"/>
      <c r="BJ462" s="10"/>
      <c r="BK462" s="10"/>
      <c r="BO462" s="11"/>
      <c r="BQ462" s="9"/>
    </row>
    <row r="463" spans="51:69" ht="12.75">
      <c r="AY463" s="11"/>
      <c r="BA463" s="11"/>
      <c r="BO463" s="11"/>
      <c r="BQ463" s="9"/>
    </row>
    <row r="464" spans="51:69" ht="12.75">
      <c r="AY464" s="11"/>
      <c r="BA464" s="11"/>
      <c r="BM464" s="10"/>
      <c r="BO464" s="11"/>
      <c r="BQ464" s="9"/>
    </row>
    <row r="465" spans="51:69" ht="12.75">
      <c r="AY465" s="9"/>
      <c r="BA465" s="9"/>
      <c r="BO465" s="9"/>
      <c r="BQ465" s="11"/>
    </row>
    <row r="466" spans="51:69" ht="12.75">
      <c r="AY466" s="9"/>
      <c r="BA466" s="11"/>
      <c r="BK466" s="10"/>
      <c r="BO466" s="11"/>
      <c r="BQ466" s="11"/>
    </row>
    <row r="467" spans="51:69" ht="12.75">
      <c r="AY467" s="9"/>
      <c r="BA467" s="9"/>
      <c r="BO467" s="9"/>
      <c r="BQ467" s="11"/>
    </row>
    <row r="468" spans="51:69" ht="12.75">
      <c r="AY468" s="9"/>
      <c r="BA468" s="9"/>
      <c r="BO468" s="9"/>
      <c r="BQ468" s="11"/>
    </row>
    <row r="469" spans="51:69" ht="12.75">
      <c r="AY469" s="11"/>
      <c r="BA469" s="11"/>
      <c r="BO469" s="11"/>
      <c r="BQ469" s="9"/>
    </row>
    <row r="470" spans="51:69" ht="12.75">
      <c r="AY470" s="11"/>
      <c r="BA470" s="11"/>
      <c r="BO470" s="11"/>
      <c r="BQ470" s="9"/>
    </row>
    <row r="471" spans="51:69" ht="12.75">
      <c r="AY471" s="11"/>
      <c r="BA471" s="11"/>
      <c r="BK471" s="10"/>
      <c r="BO471" s="11"/>
      <c r="BQ471" s="9"/>
    </row>
    <row r="472" spans="51:69" ht="12.75">
      <c r="AY472" s="11"/>
      <c r="BA472" s="11"/>
      <c r="BO472" s="11"/>
      <c r="BQ472" s="11"/>
    </row>
    <row r="473" spans="51:69" ht="12.75">
      <c r="AY473" s="11"/>
      <c r="BA473" s="11"/>
      <c r="BK473" s="10"/>
      <c r="BO473" s="11"/>
      <c r="BQ473" s="9"/>
    </row>
    <row r="474" spans="51:69" ht="12.75">
      <c r="AY474" s="11"/>
      <c r="BA474" s="11"/>
      <c r="BO474" s="11"/>
      <c r="BQ474" s="9"/>
    </row>
    <row r="475" spans="51:69" ht="12.75">
      <c r="AY475" s="11"/>
      <c r="BA475" s="9"/>
      <c r="BJ475" s="10"/>
      <c r="BO475" s="11"/>
      <c r="BQ475" s="9"/>
    </row>
    <row r="476" spans="51:69" ht="12.75">
      <c r="AY476" s="11"/>
      <c r="BA476" s="9"/>
      <c r="BJ476" s="10"/>
      <c r="BL476" s="10"/>
      <c r="BN476" s="10"/>
      <c r="BO476" s="11"/>
      <c r="BQ476" s="11"/>
    </row>
    <row r="477" spans="51:69" ht="12.75">
      <c r="AY477" s="11"/>
      <c r="BA477" s="11"/>
      <c r="BO477" s="11"/>
      <c r="BQ477" s="9"/>
    </row>
    <row r="478" spans="51:69" ht="12.75">
      <c r="AY478" s="11"/>
      <c r="BA478" s="11"/>
      <c r="BO478" s="11"/>
      <c r="BQ478" s="9"/>
    </row>
    <row r="479" spans="51:69" ht="12.75">
      <c r="AY479" s="11"/>
      <c r="BA479" s="11"/>
      <c r="BJ479" s="10"/>
      <c r="BO479" s="11"/>
      <c r="BQ479" s="11"/>
    </row>
    <row r="480" spans="51:69" ht="12.75">
      <c r="AY480" s="11"/>
      <c r="BA480" s="11"/>
      <c r="BO480" s="11"/>
      <c r="BQ480" s="11"/>
    </row>
    <row r="481" spans="51:69" ht="12.75">
      <c r="AY481" s="11"/>
      <c r="BA481" s="11"/>
      <c r="BK481" s="10"/>
      <c r="BO481" s="11"/>
      <c r="BQ481" s="11"/>
    </row>
    <row r="482" spans="51:69" ht="12.75">
      <c r="AY482" s="9"/>
      <c r="BA482" s="9"/>
      <c r="BO482" s="11"/>
      <c r="BQ482" s="9"/>
    </row>
    <row r="483" spans="51:69" ht="12.75">
      <c r="AY483" s="9"/>
      <c r="BA483" s="9"/>
      <c r="BO483" s="9"/>
      <c r="BQ483" s="11"/>
    </row>
    <row r="484" spans="51:69" ht="12.75">
      <c r="AY484" s="11"/>
      <c r="BA484" s="11"/>
      <c r="BO484" s="11"/>
      <c r="BQ484" s="9"/>
    </row>
    <row r="485" spans="51:69" ht="12.75">
      <c r="AY485" s="9"/>
      <c r="BA485" s="9"/>
      <c r="BO485" s="9"/>
      <c r="BQ485" s="11"/>
    </row>
    <row r="486" spans="51:69" ht="12.75">
      <c r="AY486" s="11"/>
      <c r="BA486" s="11"/>
      <c r="BJ486" s="10"/>
      <c r="BO486" s="11"/>
      <c r="BQ486" s="11"/>
    </row>
    <row r="487" spans="51:69" ht="12.75">
      <c r="AY487" s="11"/>
      <c r="BA487" s="11"/>
      <c r="BO487" s="11"/>
      <c r="BQ487" s="9"/>
    </row>
    <row r="488" spans="51:69" ht="12.75">
      <c r="AY488" s="9"/>
      <c r="BA488" s="11"/>
      <c r="BO488" s="11"/>
      <c r="BQ488" s="11"/>
    </row>
    <row r="489" spans="51:69" ht="12.75">
      <c r="AY489" s="11"/>
      <c r="BA489" s="11"/>
      <c r="BJ489" s="10"/>
      <c r="BK489" s="10"/>
      <c r="BO489" s="11"/>
      <c r="BQ489" s="9"/>
    </row>
    <row r="490" spans="51:69" ht="12.75">
      <c r="AY490" s="11"/>
      <c r="BA490" s="11"/>
      <c r="BK490" s="10"/>
      <c r="BO490" s="11"/>
      <c r="BQ490" s="11"/>
    </row>
    <row r="491" spans="51:69" ht="12.75">
      <c r="AY491" s="11"/>
      <c r="BA491" s="11"/>
      <c r="BL491" s="10"/>
      <c r="BN491" s="10"/>
      <c r="BO491" s="11"/>
      <c r="BQ491" s="11"/>
    </row>
    <row r="492" spans="51:69" ht="12.75">
      <c r="AY492" s="11"/>
      <c r="BA492" s="11"/>
      <c r="BJ492" s="10"/>
      <c r="BO492" s="11"/>
      <c r="BQ492" s="11"/>
    </row>
    <row r="493" spans="51:69" ht="12.75">
      <c r="AY493" s="11"/>
      <c r="BA493" s="11"/>
      <c r="BO493" s="11"/>
      <c r="BQ493" s="9"/>
    </row>
    <row r="494" spans="51:69" ht="12.75">
      <c r="AY494" s="11"/>
      <c r="BA494" s="11"/>
      <c r="BK494" s="10"/>
      <c r="BO494" s="11"/>
      <c r="BQ494" s="11"/>
    </row>
    <row r="495" spans="51:69" ht="12.75">
      <c r="AY495" s="11"/>
      <c r="BA495" s="11"/>
      <c r="BO495" s="11"/>
      <c r="BQ495" s="9"/>
    </row>
    <row r="496" spans="51:69" ht="12.75">
      <c r="AY496" s="9"/>
      <c r="BA496" s="9"/>
      <c r="BO496" s="9"/>
      <c r="BQ496" s="11"/>
    </row>
    <row r="497" spans="51:69" ht="12.75">
      <c r="AY497" s="11"/>
      <c r="BA497" s="11"/>
      <c r="BO497" s="11"/>
      <c r="BQ497" s="11"/>
    </row>
    <row r="498" spans="51:69" ht="12.75">
      <c r="AY498" s="11"/>
      <c r="BA498" s="11"/>
      <c r="BO498" s="11"/>
      <c r="BQ498" s="9"/>
    </row>
    <row r="499" spans="51:69" ht="12.75">
      <c r="AY499" s="11"/>
      <c r="BA499" s="11"/>
      <c r="BK499" s="10"/>
      <c r="BO499" s="11"/>
      <c r="BQ499" s="11"/>
    </row>
    <row r="500" spans="51:69" ht="12.75">
      <c r="AY500" s="9"/>
      <c r="BA500" s="9"/>
      <c r="BO500" s="11"/>
      <c r="BQ500" s="9"/>
    </row>
    <row r="501" spans="51:69" ht="12.75">
      <c r="AY501" s="11"/>
      <c r="BA501" s="11"/>
      <c r="BO501" s="11"/>
      <c r="BQ501" s="11"/>
    </row>
    <row r="502" spans="51:69" ht="12.75">
      <c r="AY502" s="11"/>
      <c r="BA502" s="11"/>
      <c r="BK502" s="10"/>
      <c r="BO502" s="11"/>
      <c r="BQ502" s="11"/>
    </row>
    <row r="503" spans="51:69" ht="12.75">
      <c r="AY503" s="11"/>
      <c r="BA503" s="11"/>
      <c r="BO503" s="11"/>
      <c r="BQ503" s="9"/>
    </row>
    <row r="504" spans="51:69" ht="12.75">
      <c r="AY504" s="11"/>
      <c r="BA504" s="11"/>
      <c r="BK504" s="10"/>
      <c r="BO504" s="11"/>
      <c r="BQ504" s="11"/>
    </row>
    <row r="505" spans="51:69" ht="12.75">
      <c r="AY505" s="9"/>
      <c r="BA505" s="9"/>
      <c r="BO505" s="9"/>
      <c r="BQ505" s="11"/>
    </row>
    <row r="506" spans="51:69" ht="12.75">
      <c r="AY506" s="9"/>
      <c r="BA506" s="9"/>
      <c r="BO506" s="9"/>
      <c r="BQ506" s="11"/>
    </row>
    <row r="507" spans="51:69" ht="12.75">
      <c r="AY507" s="11"/>
      <c r="BA507" s="11"/>
      <c r="BK507" s="10"/>
      <c r="BO507" s="11"/>
      <c r="BQ507" s="11"/>
    </row>
    <row r="508" spans="51:69" ht="12.75">
      <c r="AY508" s="11"/>
      <c r="BA508" s="11"/>
      <c r="BK508" s="10"/>
      <c r="BO508" s="11"/>
      <c r="BQ508" s="9"/>
    </row>
    <row r="509" spans="51:69" ht="12.75">
      <c r="AY509" s="11"/>
      <c r="BA509" s="9"/>
      <c r="BL509" s="10"/>
      <c r="BN509" s="10"/>
      <c r="BO509" s="11"/>
      <c r="BQ509" s="11"/>
    </row>
    <row r="510" spans="51:69" ht="12.75">
      <c r="AY510" s="11"/>
      <c r="BA510" s="11"/>
      <c r="BK510" s="10"/>
      <c r="BO510" s="11"/>
      <c r="BQ510" s="11"/>
    </row>
    <row r="511" spans="51:69" ht="12.75">
      <c r="AY511" s="9"/>
      <c r="BA511" s="9"/>
      <c r="BO511" s="9"/>
      <c r="BQ511" s="11"/>
    </row>
    <row r="512" spans="51:69" ht="12.75">
      <c r="AY512" s="11"/>
      <c r="BA512" s="11"/>
      <c r="BO512" s="11"/>
      <c r="BQ512" s="11"/>
    </row>
    <row r="513" spans="51:69" ht="12.75">
      <c r="AY513" s="11"/>
      <c r="BA513" s="11"/>
      <c r="BJ513" s="10"/>
      <c r="BO513" s="11"/>
      <c r="BQ513" s="11"/>
    </row>
    <row r="514" spans="51:69" ht="12.75">
      <c r="AY514" s="11"/>
      <c r="BA514" s="11"/>
      <c r="BO514" s="11"/>
      <c r="BQ514" s="9"/>
    </row>
    <row r="515" spans="51:69" ht="12.75">
      <c r="AY515" s="9"/>
      <c r="BA515" s="9"/>
      <c r="BO515" s="9"/>
      <c r="BQ515" s="11"/>
    </row>
    <row r="516" spans="51:69" ht="12.75">
      <c r="AY516" s="11"/>
      <c r="BA516" s="11"/>
      <c r="BO516" s="11"/>
      <c r="BQ516" s="11"/>
    </row>
    <row r="517" spans="51:69" ht="12.75">
      <c r="AY517" s="11"/>
      <c r="BA517" s="11"/>
      <c r="BJ517" s="10"/>
      <c r="BO517" s="11"/>
      <c r="BQ517" s="9"/>
    </row>
    <row r="518" spans="51:69" ht="12.75">
      <c r="AY518" s="11"/>
      <c r="BA518" s="11"/>
      <c r="BO518" s="11"/>
      <c r="BQ518" s="11"/>
    </row>
    <row r="519" spans="51:69" ht="12.75">
      <c r="AY519" s="11"/>
      <c r="BA519" s="11"/>
      <c r="BO519" s="11"/>
      <c r="BQ519" s="11"/>
    </row>
    <row r="520" spans="51:69" ht="12.75">
      <c r="AY520" s="11"/>
      <c r="BA520" s="11"/>
      <c r="BO520" s="11"/>
      <c r="BQ520" s="11"/>
    </row>
    <row r="521" spans="51:69" ht="12.75">
      <c r="AY521" s="11"/>
      <c r="BA521" s="11"/>
      <c r="BO521" s="11"/>
      <c r="BQ521" s="11"/>
    </row>
    <row r="522" spans="51:69" ht="12.75">
      <c r="AY522" s="11"/>
      <c r="BA522" s="11"/>
      <c r="BO522" s="11"/>
      <c r="BQ522" s="9"/>
    </row>
    <row r="523" spans="51:69" ht="12.75">
      <c r="AY523" s="9"/>
      <c r="BA523" s="9"/>
      <c r="BO523" s="9"/>
      <c r="BQ523" s="11"/>
    </row>
    <row r="524" spans="51:69" ht="12.75">
      <c r="AY524" s="9"/>
      <c r="BA524" s="9"/>
      <c r="BO524" s="9"/>
      <c r="BQ524" s="11"/>
    </row>
    <row r="525" spans="51:69" ht="12.75">
      <c r="AY525" s="11"/>
      <c r="BA525" s="11"/>
      <c r="BO525" s="11"/>
      <c r="BQ525" s="9"/>
    </row>
    <row r="526" spans="51:69" ht="12.75">
      <c r="AY526" s="11"/>
      <c r="BA526" s="11"/>
      <c r="BJ526" s="10"/>
      <c r="BO526" s="11"/>
      <c r="BQ526" s="11"/>
    </row>
    <row r="527" spans="51:69" ht="12.75">
      <c r="AY527" s="11"/>
      <c r="BA527" s="11"/>
      <c r="BO527" s="11"/>
      <c r="BQ527" s="11"/>
    </row>
    <row r="528" spans="51:69" ht="12.75">
      <c r="AY528" s="9"/>
      <c r="BA528" s="9"/>
      <c r="BO528" s="9"/>
      <c r="BQ528" s="11"/>
    </row>
    <row r="529" spans="51:69" ht="12.75">
      <c r="AY529" s="11"/>
      <c r="BA529" s="11"/>
      <c r="BO529" s="11"/>
      <c r="BQ529" s="9"/>
    </row>
    <row r="530" spans="51:69" ht="12.75">
      <c r="AY530" s="11"/>
      <c r="BA530" s="11"/>
      <c r="BO530" s="11"/>
      <c r="BQ530" s="11"/>
    </row>
    <row r="531" spans="51:69" ht="12.75">
      <c r="AY531" s="11"/>
      <c r="BO531" s="11"/>
      <c r="BQ531" s="9"/>
    </row>
    <row r="532" spans="51:69" ht="12.75">
      <c r="AY532" s="9"/>
      <c r="BO532" s="9"/>
      <c r="BQ532" s="11"/>
    </row>
    <row r="533" spans="51:69" ht="12.75">
      <c r="AY533" s="9"/>
      <c r="BO533" s="9"/>
      <c r="BQ533" s="11"/>
    </row>
    <row r="534" spans="51:69" ht="12.75">
      <c r="AY534" s="11"/>
      <c r="BO534" s="11"/>
      <c r="BQ534" s="11"/>
    </row>
    <row r="535" spans="51:69" ht="12.75">
      <c r="AY535" s="11"/>
      <c r="BO535" s="11"/>
      <c r="BQ535" s="9"/>
    </row>
    <row r="536" spans="51:69" ht="12.75">
      <c r="AY536" s="11"/>
      <c r="BO536" s="11"/>
      <c r="BQ536" s="9"/>
    </row>
    <row r="537" spans="51:69" ht="12.75">
      <c r="AY537" s="11"/>
      <c r="BJ537" s="10"/>
      <c r="BO537" s="11"/>
      <c r="BQ537" s="11"/>
    </row>
    <row r="538" spans="51:69" ht="12.75">
      <c r="AY538" s="11"/>
      <c r="BO538" s="11"/>
      <c r="BQ538" s="11"/>
    </row>
    <row r="539" spans="51:69" ht="12.75">
      <c r="AY539" s="11"/>
      <c r="BO539" s="11"/>
      <c r="BQ539" s="9"/>
    </row>
    <row r="540" spans="51:69" ht="12.75">
      <c r="AY540" s="11"/>
      <c r="BK540" s="10"/>
      <c r="BO540" s="11"/>
      <c r="BQ540" s="11"/>
    </row>
    <row r="541" spans="51:69" ht="12.75">
      <c r="AY541" s="11"/>
      <c r="BO541" s="11"/>
      <c r="BQ541" s="9"/>
    </row>
    <row r="542" spans="51:69" ht="12.75">
      <c r="AY542" s="11"/>
      <c r="BO542" s="11"/>
      <c r="BQ542" s="11"/>
    </row>
    <row r="543" spans="51:69" ht="12.75">
      <c r="AY543" s="11"/>
      <c r="BJ543" s="10"/>
      <c r="BO543" s="11"/>
      <c r="BQ543" s="9"/>
    </row>
    <row r="544" spans="51:69" ht="12.75">
      <c r="AY544" s="11"/>
      <c r="BO544" s="11"/>
      <c r="BQ544" s="11"/>
    </row>
    <row r="545" spans="51:69" ht="12.75">
      <c r="AY545" s="9"/>
      <c r="BO545" s="9"/>
      <c r="BQ545" s="11"/>
    </row>
    <row r="546" spans="51:69" ht="12.75">
      <c r="AY546" s="11"/>
      <c r="BO546" s="11"/>
      <c r="BQ546" s="11"/>
    </row>
    <row r="547" spans="51:69" ht="12.75">
      <c r="AY547" s="11"/>
      <c r="BO547" s="11"/>
      <c r="BQ547" s="9"/>
    </row>
    <row r="548" spans="51:69" ht="12.75">
      <c r="AY548" s="9"/>
      <c r="BO548" s="9"/>
      <c r="BQ548" s="11"/>
    </row>
    <row r="549" spans="51:69" ht="12.75">
      <c r="AY549" s="11"/>
      <c r="BO549" s="11"/>
      <c r="BQ549" s="11"/>
    </row>
    <row r="550" spans="51:69" ht="12.75">
      <c r="AY550" s="11"/>
      <c r="BO550" s="11"/>
      <c r="BQ550" s="11"/>
    </row>
    <row r="551" spans="51:69" ht="12.75">
      <c r="AY551" s="11"/>
      <c r="BO551" s="11"/>
      <c r="BQ551" s="11"/>
    </row>
    <row r="552" spans="51:69" ht="12.75">
      <c r="AY552" s="11"/>
      <c r="BK552" s="10"/>
      <c r="BO552" s="11"/>
      <c r="BQ552" s="11"/>
    </row>
    <row r="553" spans="51:69" ht="12.75">
      <c r="AY553" s="9"/>
      <c r="BO553" s="11"/>
      <c r="BQ553" s="9"/>
    </row>
    <row r="554" spans="51:69" ht="12.75">
      <c r="AY554" s="11"/>
      <c r="BJ554" s="10"/>
      <c r="BO554" s="11"/>
      <c r="BQ554" s="11"/>
    </row>
    <row r="555" spans="51:69" ht="12.75">
      <c r="AY555" s="11"/>
      <c r="BK555" s="10"/>
      <c r="BO555" s="11"/>
      <c r="BQ555" s="11"/>
    </row>
    <row r="556" spans="51:69" ht="12.75">
      <c r="AY556" s="11"/>
      <c r="BO556" s="11"/>
      <c r="BQ556" s="9"/>
    </row>
    <row r="557" spans="51:69" ht="12.75">
      <c r="AY557" s="11"/>
      <c r="BO557" s="11"/>
      <c r="BQ557" s="11"/>
    </row>
    <row r="558" spans="51:69" ht="12.75">
      <c r="AY558" s="11"/>
      <c r="BO558" s="11"/>
      <c r="BQ558" s="9"/>
    </row>
    <row r="559" spans="51:69" ht="12.75">
      <c r="AY559" s="11"/>
      <c r="BJ559" s="10"/>
      <c r="BO559" s="11"/>
      <c r="BQ559" s="9"/>
    </row>
    <row r="560" spans="51:69" ht="12.75">
      <c r="AY560" s="11"/>
      <c r="BO560" s="11"/>
      <c r="BQ560" s="11"/>
    </row>
    <row r="561" spans="51:69" ht="12.75">
      <c r="AY561" s="11"/>
      <c r="BJ561" s="10"/>
      <c r="BO561" s="11"/>
      <c r="BQ561" s="9"/>
    </row>
    <row r="562" spans="51:69" ht="12.75">
      <c r="AY562" s="11"/>
      <c r="BO562" s="11"/>
      <c r="BQ562" s="9"/>
    </row>
    <row r="563" spans="51:69" ht="12.75">
      <c r="AY563" s="11"/>
      <c r="BO563" s="11"/>
      <c r="BQ563" s="9"/>
    </row>
    <row r="564" spans="51:69" ht="12.75">
      <c r="AY564" s="11"/>
      <c r="BL564" s="10"/>
      <c r="BN564" s="10"/>
      <c r="BO564" s="11"/>
      <c r="BQ564" s="9"/>
    </row>
    <row r="565" spans="51:69" ht="12.75">
      <c r="AY565" s="11"/>
      <c r="BL565" s="10"/>
      <c r="BN565" s="10"/>
      <c r="BO565" s="11"/>
      <c r="BQ565" s="9"/>
    </row>
    <row r="566" spans="51:69" ht="12.75">
      <c r="AY566" s="11"/>
      <c r="BK566" s="10"/>
      <c r="BO566" s="11"/>
      <c r="BQ566" s="9"/>
    </row>
    <row r="567" spans="51:69" ht="12.75">
      <c r="AY567" s="11"/>
      <c r="BO567" s="11"/>
      <c r="BQ567" s="9"/>
    </row>
    <row r="568" spans="51:69" ht="12.75">
      <c r="AY568" s="11"/>
      <c r="BO568" s="11"/>
      <c r="BQ568" s="9"/>
    </row>
    <row r="569" spans="51:69" ht="12.75">
      <c r="AY569" s="11"/>
      <c r="BO569" s="11"/>
      <c r="BQ569" s="11"/>
    </row>
    <row r="570" spans="51:69" ht="12.75">
      <c r="AY570" s="11"/>
      <c r="BO570" s="11"/>
      <c r="BQ570" s="11"/>
    </row>
    <row r="571" spans="51:69" ht="12.75">
      <c r="AY571" s="11"/>
      <c r="BO571" s="11"/>
      <c r="BQ571" s="9"/>
    </row>
    <row r="572" spans="51:69" ht="12.75">
      <c r="AY572" s="11"/>
      <c r="BO572" s="11"/>
      <c r="BQ572" s="11"/>
    </row>
    <row r="573" spans="51:69" ht="12.75">
      <c r="AY573" s="11"/>
      <c r="BO573" s="11"/>
      <c r="BQ573" s="11"/>
    </row>
    <row r="574" spans="51:69" ht="12.75">
      <c r="AY574" s="11"/>
      <c r="BK574" s="10"/>
      <c r="BO574" s="11"/>
      <c r="BQ574" s="9"/>
    </row>
    <row r="575" spans="51:69" ht="12.75">
      <c r="AY575" s="11"/>
      <c r="BO575" s="11"/>
      <c r="BQ575" s="11"/>
    </row>
    <row r="576" spans="51:69" ht="12.75">
      <c r="AY576" s="11"/>
      <c r="BO576" s="11"/>
      <c r="BQ576" s="9"/>
    </row>
    <row r="577" spans="51:69" ht="12.75">
      <c r="AY577" s="11"/>
      <c r="BJ577" s="10"/>
      <c r="BO577" s="11"/>
      <c r="BQ577" s="11"/>
    </row>
    <row r="578" spans="51:69" ht="12.75">
      <c r="AY578" s="9"/>
      <c r="BO578" s="9"/>
      <c r="BQ578" s="11"/>
    </row>
    <row r="579" spans="51:69" ht="12.75">
      <c r="AY579" s="11"/>
      <c r="BO579" s="11"/>
      <c r="BQ579" s="11"/>
    </row>
    <row r="580" spans="51:69" ht="12.75">
      <c r="AY580" s="11"/>
      <c r="BO580" s="11"/>
      <c r="BQ580" s="11"/>
    </row>
    <row r="581" spans="51:69" ht="12.75">
      <c r="AY581" s="11"/>
      <c r="BO581" s="11"/>
      <c r="BQ581" s="11"/>
    </row>
    <row r="582" spans="51:69" ht="12.75">
      <c r="AY582" s="11"/>
      <c r="BO582" s="11"/>
      <c r="BQ582" s="9"/>
    </row>
    <row r="583" spans="51:69" ht="12.75">
      <c r="AY583" s="11"/>
      <c r="BO583" s="11"/>
      <c r="BQ583" s="9"/>
    </row>
    <row r="584" spans="51:69" ht="12.75">
      <c r="AY584" s="11"/>
      <c r="BO584" s="11"/>
      <c r="BQ584" s="9"/>
    </row>
    <row r="585" spans="51:69" ht="12.75">
      <c r="AY585" s="11"/>
      <c r="BJ585" s="10"/>
      <c r="BO585" s="11"/>
      <c r="BQ585" s="9"/>
    </row>
    <row r="586" spans="51:69" ht="12.75">
      <c r="AY586" s="9"/>
      <c r="BO586" s="9"/>
      <c r="BQ586" s="11"/>
    </row>
    <row r="587" spans="51:69" ht="12.75">
      <c r="AY587" s="11"/>
      <c r="BO587" s="11"/>
      <c r="BQ587" s="11"/>
    </row>
    <row r="588" spans="51:69" ht="12.75">
      <c r="AY588" s="11"/>
      <c r="BO588" s="11"/>
      <c r="BQ588" s="11"/>
    </row>
    <row r="589" spans="51:69" ht="12.75">
      <c r="AY589" s="9"/>
      <c r="BO589" s="9"/>
      <c r="BQ589" s="11"/>
    </row>
    <row r="590" spans="51:69" ht="12.75">
      <c r="AY590" s="11"/>
      <c r="BO590" s="11"/>
      <c r="BQ590" s="9"/>
    </row>
    <row r="591" spans="51:69" ht="12.75">
      <c r="AY591" s="11"/>
      <c r="BJ591" s="10"/>
      <c r="BO591" s="11"/>
      <c r="BQ591" s="9"/>
    </row>
    <row r="592" spans="51:67" ht="12.75">
      <c r="AY592" s="11"/>
      <c r="BJ592" s="10"/>
      <c r="BK592" s="10"/>
      <c r="BO592" s="11"/>
    </row>
    <row r="593" spans="51:67" ht="12.75">
      <c r="AY593" s="11"/>
      <c r="BJ593" s="10"/>
      <c r="BO593" s="11"/>
    </row>
    <row r="594" spans="51:67" ht="12.75">
      <c r="AY594" s="11"/>
      <c r="BJ594" s="10"/>
      <c r="BO594" s="11"/>
    </row>
    <row r="595" spans="51:67" ht="12.75">
      <c r="AY595" s="11"/>
      <c r="BO595" s="11"/>
    </row>
    <row r="596" spans="51:67" ht="12.75">
      <c r="AY596" s="11"/>
      <c r="BK596" s="10"/>
      <c r="BO596" s="11"/>
    </row>
    <row r="597" spans="51:67" ht="12.75">
      <c r="AY597" s="11"/>
      <c r="BO597" s="11"/>
    </row>
    <row r="598" spans="51:67" ht="12.75">
      <c r="AY598" s="9"/>
      <c r="BO598" s="9"/>
    </row>
    <row r="599" spans="51:67" ht="12.75">
      <c r="AY599" s="11"/>
      <c r="BO599" s="11"/>
    </row>
    <row r="600" spans="51:67" ht="12.75">
      <c r="AY600" s="11"/>
      <c r="BO600" s="11"/>
    </row>
    <row r="601" spans="51:67" ht="12.75">
      <c r="AY601" s="11"/>
      <c r="BK601" s="10"/>
      <c r="BO601" s="11"/>
    </row>
    <row r="602" spans="51:67" ht="12.75">
      <c r="AY602" s="11"/>
      <c r="BO602" s="11"/>
    </row>
    <row r="603" spans="51:67" ht="12.75">
      <c r="AY603" s="9"/>
      <c r="BO603" s="9"/>
    </row>
    <row r="604" spans="51:67" ht="12.75">
      <c r="AY604" s="11"/>
      <c r="BO604" s="11"/>
    </row>
    <row r="605" spans="51:67" ht="12.75">
      <c r="AY605" s="9"/>
      <c r="BL605" s="10"/>
      <c r="BN605" s="10"/>
      <c r="BO605" s="11"/>
    </row>
    <row r="606" spans="51:67" ht="12.75">
      <c r="AY606" s="11"/>
      <c r="BO606" s="11"/>
    </row>
    <row r="607" spans="51:67" ht="12.75">
      <c r="AY607" s="11"/>
      <c r="BJ607" s="10"/>
      <c r="BO607" s="11"/>
    </row>
    <row r="608" spans="51:67" ht="12.75">
      <c r="AY608" s="11"/>
      <c r="BL608" s="10"/>
      <c r="BN608" s="10"/>
      <c r="BO608" s="11"/>
    </row>
    <row r="609" spans="51:67" ht="12.75">
      <c r="AY609" s="11"/>
      <c r="BO609" s="11"/>
    </row>
    <row r="610" spans="51:67" ht="12.75">
      <c r="AY610" s="11"/>
      <c r="BO610" s="11"/>
    </row>
    <row r="611" spans="51:67" ht="12.75">
      <c r="AY611" s="11"/>
      <c r="BO611" s="11"/>
    </row>
    <row r="612" spans="51:67" ht="12.75">
      <c r="AY612" s="11"/>
      <c r="BM612" s="10"/>
      <c r="BO612" s="11"/>
    </row>
    <row r="613" spans="51:67" ht="12.75">
      <c r="AY613" s="11"/>
      <c r="BO613" s="11"/>
    </row>
    <row r="614" spans="51:67" ht="12.75">
      <c r="AY614" s="11"/>
      <c r="BK614" s="10"/>
      <c r="BO614" s="11"/>
    </row>
    <row r="615" spans="51:67" ht="12.75">
      <c r="AY615" s="9"/>
      <c r="BO615" s="9"/>
    </row>
    <row r="616" spans="51:67" ht="12.75">
      <c r="AY616" s="9"/>
      <c r="BK616" s="10"/>
      <c r="BM616" s="10"/>
      <c r="BO616" s="11"/>
    </row>
    <row r="617" spans="51:67" ht="12.75">
      <c r="AY617" s="11"/>
      <c r="BM617" s="10"/>
      <c r="BO617" s="11"/>
    </row>
    <row r="618" spans="51:67" ht="12.75">
      <c r="AY618" s="9"/>
      <c r="BO618" s="11"/>
    </row>
    <row r="619" spans="51:67" ht="12.75">
      <c r="AY619" s="11"/>
      <c r="BO619" s="11"/>
    </row>
    <row r="620" spans="51:67" ht="12.75">
      <c r="AY620" s="11"/>
      <c r="BO620" s="11"/>
    </row>
    <row r="621" spans="51:67" ht="12.75">
      <c r="AY621" s="9"/>
      <c r="BO621" s="9"/>
    </row>
    <row r="622" spans="51:67" ht="12.75">
      <c r="AY622" s="11"/>
      <c r="BO622" s="11"/>
    </row>
    <row r="623" spans="51:67" ht="12.75">
      <c r="AY623" s="11"/>
      <c r="BO623" s="11"/>
    </row>
    <row r="624" spans="51:67" ht="12.75">
      <c r="AY624" s="11"/>
      <c r="BK624" s="10"/>
      <c r="BO624" s="11"/>
    </row>
    <row r="625" spans="51:67" ht="12.75">
      <c r="AY625" s="9"/>
      <c r="BO625" s="9"/>
    </row>
    <row r="626" spans="51:67" ht="12.75">
      <c r="AY626" s="9"/>
      <c r="BO626" s="11"/>
    </row>
    <row r="627" spans="51:67" ht="12.75">
      <c r="AY627" s="11"/>
      <c r="BO627" s="11"/>
    </row>
    <row r="628" spans="51:67" ht="12.75">
      <c r="AY628" s="11"/>
      <c r="BO628" s="11"/>
    </row>
    <row r="629" spans="51:67" ht="12.75">
      <c r="AY629" s="11"/>
      <c r="BJ629" s="10"/>
      <c r="BO629" s="11"/>
    </row>
    <row r="630" spans="51:67" ht="12.75">
      <c r="AY630" s="11"/>
      <c r="BO630" s="11"/>
    </row>
    <row r="631" spans="51:67" ht="12.75">
      <c r="AY631" s="11"/>
      <c r="BO631" s="11"/>
    </row>
    <row r="632" spans="51:67" ht="12.75">
      <c r="AY632" s="11"/>
      <c r="BO632" s="11"/>
    </row>
    <row r="633" spans="51:67" ht="12.75">
      <c r="AY633" s="11"/>
      <c r="BK633" s="10"/>
      <c r="BO633" s="11"/>
    </row>
    <row r="634" spans="51:67" ht="12.75">
      <c r="AY634" s="11"/>
      <c r="BK634" s="10"/>
      <c r="BO634" s="11"/>
    </row>
    <row r="635" spans="51:67" ht="12.75">
      <c r="AY635" s="9"/>
      <c r="BO635" s="9"/>
    </row>
    <row r="636" spans="51:67" ht="12.75">
      <c r="AY636" s="9"/>
      <c r="BO636" s="9"/>
    </row>
    <row r="637" spans="51:67" ht="12.75">
      <c r="AY637" s="11"/>
      <c r="BO637" s="11"/>
    </row>
    <row r="638" spans="51:67" ht="12.75">
      <c r="AY638" s="11"/>
      <c r="BK638" s="10"/>
      <c r="BO638" s="11"/>
    </row>
    <row r="639" spans="51:67" ht="12.75">
      <c r="AY639" s="11"/>
      <c r="BM639" s="10"/>
      <c r="BO639" s="11"/>
    </row>
    <row r="640" spans="51:67" ht="12.75">
      <c r="AY640" s="9"/>
      <c r="BO640" s="9"/>
    </row>
    <row r="641" spans="51:67" ht="12.75">
      <c r="AY641" s="11"/>
      <c r="BJ641" s="10"/>
      <c r="BO641" s="11"/>
    </row>
    <row r="642" spans="51:67" ht="12.75">
      <c r="AY642" s="11"/>
      <c r="BJ642" s="10"/>
      <c r="BL642" s="10"/>
      <c r="BN642" s="10"/>
      <c r="BO642" s="11"/>
    </row>
    <row r="643" spans="51:67" ht="12.75">
      <c r="AY643" s="11"/>
      <c r="BO643" s="11"/>
    </row>
    <row r="644" spans="51:67" ht="12.75">
      <c r="AY644" s="11"/>
      <c r="BK644" s="10"/>
      <c r="BO644" s="11"/>
    </row>
    <row r="645" spans="51:67" ht="12.75">
      <c r="AY645" s="11"/>
      <c r="BJ645" s="10"/>
      <c r="BK645" s="10"/>
      <c r="BO645" s="11"/>
    </row>
    <row r="646" spans="51:67" ht="12.75">
      <c r="AY646" s="11"/>
      <c r="BO646" s="11"/>
    </row>
    <row r="647" spans="51:67" ht="12.75">
      <c r="AY647" s="9"/>
      <c r="BO647" s="9"/>
    </row>
    <row r="648" spans="51:67" ht="12.75">
      <c r="AY648" s="11"/>
      <c r="BO648" s="11"/>
    </row>
    <row r="649" spans="64:67" ht="12.75">
      <c r="BL649" s="10"/>
      <c r="BN649" s="10"/>
      <c r="BO649" s="11"/>
    </row>
    <row r="650" spans="63:67" ht="12.75">
      <c r="BK650" s="10"/>
      <c r="BO650" s="11"/>
    </row>
    <row r="651" ht="12.75">
      <c r="BO651" s="11"/>
    </row>
    <row r="652" ht="12.75">
      <c r="BO652" s="11"/>
    </row>
    <row r="653" ht="12.75">
      <c r="BO653" s="9"/>
    </row>
    <row r="654" spans="63:67" ht="12.75">
      <c r="BK654" s="10"/>
      <c r="BO654" s="11"/>
    </row>
    <row r="655" spans="63:67" ht="12.75">
      <c r="BK655" s="10"/>
      <c r="BO655" s="11"/>
    </row>
    <row r="656" ht="12.75">
      <c r="BO656" s="11"/>
    </row>
    <row r="657" ht="12.75">
      <c r="BO657" s="9"/>
    </row>
    <row r="658" ht="12.75">
      <c r="BO658" s="9"/>
    </row>
    <row r="659" ht="12.75">
      <c r="BO659" s="11"/>
    </row>
    <row r="660" ht="12.75">
      <c r="BO660" s="11"/>
    </row>
    <row r="661" ht="12.75">
      <c r="BO661" s="11"/>
    </row>
    <row r="662" ht="12.75">
      <c r="BO662" s="9"/>
    </row>
    <row r="663" ht="12.75">
      <c r="BO663" s="11"/>
    </row>
    <row r="664" ht="12.75">
      <c r="BO664" s="9"/>
    </row>
    <row r="665" ht="12.75">
      <c r="BO665" s="11"/>
    </row>
    <row r="666" ht="12.75">
      <c r="BO666" s="9"/>
    </row>
    <row r="667" ht="12.75">
      <c r="BO667" s="9"/>
    </row>
    <row r="668" ht="12.75">
      <c r="BO668" s="9"/>
    </row>
    <row r="669" ht="12.75">
      <c r="BO669" s="11"/>
    </row>
    <row r="670" ht="12.75">
      <c r="BO670" s="9"/>
    </row>
    <row r="671" ht="12.75">
      <c r="BO671" s="11"/>
    </row>
    <row r="672" ht="12.75">
      <c r="BO672" s="11"/>
    </row>
    <row r="673" ht="12.75">
      <c r="BO673" s="11"/>
    </row>
    <row r="674" ht="12.75">
      <c r="BO674" s="9"/>
    </row>
    <row r="675" ht="12.75">
      <c r="BO675" s="9"/>
    </row>
    <row r="676" ht="12.75">
      <c r="BO676" s="11"/>
    </row>
    <row r="677" ht="12.75">
      <c r="BO677" s="11"/>
    </row>
    <row r="678" ht="12.75">
      <c r="BO678" s="9"/>
    </row>
    <row r="679" ht="12.75">
      <c r="BO679" s="11"/>
    </row>
    <row r="680" ht="12.75">
      <c r="BO680" s="9"/>
    </row>
    <row r="681" ht="12.75">
      <c r="BO681" s="11"/>
    </row>
    <row r="682" ht="12.75">
      <c r="BO682" s="11"/>
    </row>
    <row r="683" ht="12.75">
      <c r="BO683" s="11"/>
    </row>
    <row r="684" ht="12.75">
      <c r="BO684" s="11"/>
    </row>
    <row r="685" ht="12.75">
      <c r="BO685" s="11"/>
    </row>
    <row r="686" ht="12.75">
      <c r="BO686" s="11"/>
    </row>
    <row r="687" ht="12.75">
      <c r="BO687" s="11"/>
    </row>
    <row r="688" ht="12.75">
      <c r="BO688" s="11"/>
    </row>
    <row r="689" ht="12.75">
      <c r="BO689" s="11"/>
    </row>
    <row r="690" ht="12.75">
      <c r="BO690" s="9"/>
    </row>
    <row r="691" ht="12.75">
      <c r="BO691" s="11"/>
    </row>
    <row r="692" ht="12.75">
      <c r="BO692" s="11"/>
    </row>
    <row r="693" ht="12.75">
      <c r="BO693" s="11"/>
    </row>
    <row r="694" ht="12.75">
      <c r="BO694" s="11"/>
    </row>
    <row r="695" ht="12.75">
      <c r="BO695" s="11"/>
    </row>
    <row r="696" ht="12.75">
      <c r="BO696" s="11"/>
    </row>
    <row r="697" ht="12.75">
      <c r="BO697" s="11"/>
    </row>
    <row r="698" ht="12.75">
      <c r="BO698" s="11"/>
    </row>
    <row r="699" ht="12.75">
      <c r="BO699" s="11"/>
    </row>
    <row r="700" ht="12.75">
      <c r="BO700" s="11"/>
    </row>
    <row r="701" ht="12.75">
      <c r="BO701" s="11"/>
    </row>
    <row r="702" ht="12.75">
      <c r="BO702" s="9"/>
    </row>
    <row r="703" ht="12.75">
      <c r="BO703" s="11"/>
    </row>
    <row r="704" ht="12.75">
      <c r="BO704" s="11"/>
    </row>
    <row r="705" ht="12.75">
      <c r="BO705" s="11"/>
    </row>
    <row r="706" ht="12.75">
      <c r="BO706" s="11"/>
    </row>
    <row r="707" ht="12.75">
      <c r="BO707" s="11"/>
    </row>
    <row r="708" ht="12.75">
      <c r="BO708" s="9"/>
    </row>
    <row r="709" ht="12.75">
      <c r="BO709" s="11"/>
    </row>
    <row r="710" ht="12.75">
      <c r="BO710" s="11"/>
    </row>
    <row r="711" ht="12.75">
      <c r="BO711" s="11"/>
    </row>
    <row r="712" ht="12.75">
      <c r="BO712" s="11"/>
    </row>
    <row r="713" ht="12.75">
      <c r="BO713" s="11"/>
    </row>
    <row r="714" ht="12.75">
      <c r="BO714" s="9"/>
    </row>
    <row r="715" ht="12.75">
      <c r="BO715" s="11"/>
    </row>
    <row r="716" ht="12.75">
      <c r="BO716" s="11"/>
    </row>
    <row r="717" ht="12.75">
      <c r="BO717" s="9"/>
    </row>
    <row r="718" ht="12.75">
      <c r="BO718" s="11"/>
    </row>
    <row r="719" ht="12.75">
      <c r="BO719" s="11"/>
    </row>
    <row r="720" ht="12.75">
      <c r="BO720" s="11"/>
    </row>
    <row r="721" ht="12.75">
      <c r="BO721" s="11"/>
    </row>
    <row r="722" ht="12.75">
      <c r="BO722" s="11"/>
    </row>
    <row r="723" ht="12.75">
      <c r="BO723" s="11"/>
    </row>
    <row r="724" ht="12.75">
      <c r="BO724" s="11"/>
    </row>
    <row r="725" ht="12.75">
      <c r="BO725" s="11"/>
    </row>
    <row r="726" ht="12.75">
      <c r="BO726" s="11"/>
    </row>
    <row r="727" ht="12.75">
      <c r="BO727" s="9"/>
    </row>
    <row r="728" ht="12.75">
      <c r="BO728" s="9"/>
    </row>
    <row r="729" ht="12.75">
      <c r="BO729" s="11"/>
    </row>
    <row r="730" ht="12.75">
      <c r="BO730" s="11"/>
    </row>
    <row r="731" ht="12.75">
      <c r="BO731" s="11"/>
    </row>
    <row r="732" ht="12.75">
      <c r="BO732" s="11"/>
    </row>
    <row r="733" ht="12.75">
      <c r="BO733" s="11"/>
    </row>
    <row r="734" ht="12.75">
      <c r="BO734" s="11"/>
    </row>
    <row r="735" ht="12.75">
      <c r="BO735" s="11"/>
    </row>
    <row r="736" ht="12.75">
      <c r="BO736" s="11"/>
    </row>
    <row r="737" ht="12.75">
      <c r="BO737" s="11"/>
    </row>
    <row r="738" ht="12.75">
      <c r="BO738" s="11"/>
    </row>
    <row r="739" ht="12.75">
      <c r="BO739" s="11"/>
    </row>
    <row r="740" ht="12.75">
      <c r="BO740" s="9"/>
    </row>
    <row r="741" ht="12.75">
      <c r="BO741" s="11"/>
    </row>
    <row r="742" ht="12.75">
      <c r="BO742" s="11"/>
    </row>
    <row r="743" ht="12.75">
      <c r="BO743" s="11"/>
    </row>
    <row r="744" ht="12.75">
      <c r="BO744" s="11"/>
    </row>
    <row r="745" ht="12.75">
      <c r="BO745" s="11"/>
    </row>
    <row r="746" ht="12.75">
      <c r="BO746" s="11"/>
    </row>
    <row r="747" ht="12.75">
      <c r="BO747" s="9"/>
    </row>
    <row r="748" ht="12.75">
      <c r="BO748" s="11"/>
    </row>
    <row r="749" ht="12.75">
      <c r="BO749" s="11"/>
    </row>
    <row r="750" ht="12.75">
      <c r="BO750" s="11"/>
    </row>
    <row r="751" ht="12.75">
      <c r="BO751" s="11"/>
    </row>
    <row r="752" ht="12.75">
      <c r="BO752" s="11"/>
    </row>
    <row r="753" ht="12.75">
      <c r="BO753" s="11"/>
    </row>
    <row r="754" ht="12.75">
      <c r="BO754" s="9"/>
    </row>
    <row r="755" ht="12.75">
      <c r="BO755" s="11"/>
    </row>
    <row r="756" ht="12.75">
      <c r="BO756" s="11"/>
    </row>
    <row r="757" ht="12.75">
      <c r="BO757" s="11"/>
    </row>
    <row r="758" ht="12.75">
      <c r="BO758" s="11"/>
    </row>
    <row r="759" ht="12.75">
      <c r="BO759" s="11"/>
    </row>
    <row r="760" ht="12.75">
      <c r="BO760" s="11"/>
    </row>
    <row r="761" ht="12.75">
      <c r="BO761" s="11"/>
    </row>
    <row r="762" ht="12.75">
      <c r="BO762" s="11"/>
    </row>
    <row r="763" ht="12.75">
      <c r="BO763" s="11"/>
    </row>
  </sheetData>
  <sheetProtection/>
  <conditionalFormatting sqref="AW7:AW35 AX7 AX10:AX33 AZ3:AZ23 AV7:AV10 AV16:AV44 AT3:AT26 AU8:AU11 AU13:AU27 AU3:AX6 AP23:AP25 AQ19:AQ23 AP12:AR18 AR19 AS12:AS26 AO12:AO39 AM15:AM38 AN12:AN31 AM3:AS11 AL3:AL32 AG27:AG32 AG35:AG41 AG44:AG45 AA27:AA53 Z3:AC26 AB27:AC32 AB34:AC46 AF3:AF32 AG3:AG22 AD3:AE22 AD27:AE27 W1:W65536 X3:X28 AH3:AK7 AH9:AK9 AH8 AH10:AH13 AI3:AI9 AJ5:AJ11 AK6:AK12">
    <cfRule type="cellIs" priority="2" dxfId="0" operator="equal" stopIfTrue="1">
      <formula>"1,2,3,."</formula>
    </cfRule>
  </conditionalFormatting>
  <conditionalFormatting sqref="AI3:AI28 AJ3:AK16 AK17:AK24">
    <cfRule type="cellIs" priority="1" dxfId="0" operator="equal" stopIfTrue="1">
      <formula>"1,2,3,."</formula>
    </cfRule>
  </conditionalFormatting>
  <dataValidations count="15">
    <dataValidation type="list" allowBlank="1" showInputMessage="1" showErrorMessage="1" error="Out of range" sqref="DN3:DN1500">
      <formula1>"1,2,3,4,5,6,7,8,9,10,11,12,13,14,15,16,."</formula1>
    </dataValidation>
    <dataValidation type="list" allowBlank="1" showInputMessage="1" showErrorMessage="1" errorTitle="Invalid" error="Out of range" sqref="DB3:DB176 DC3:DM1500 CY3:DA1500 DB178:DB1500">
      <formula1>"0,1,."</formula1>
    </dataValidation>
    <dataValidation type="list" allowBlank="1" showInputMessage="1" showErrorMessage="1" error="Out of range" sqref="CL3:CL1500 CH3:CH1500 BR3:BR1500 CR3:CR1500 CU3:CU1500 AM3:AM1500 AQ3:AQ1500 AT3:AT1500 P3:P1500 V3:W1500 AE3:AE1500 AG3:AG1500">
      <formula1>"1,2,3,."</formula1>
    </dataValidation>
    <dataValidation type="list" allowBlank="1" showInputMessage="1" showErrorMessage="1" error="Out of range" sqref="CW3:CX1500 CF3:CG1500 BW3:BY1500 BT3:BT1500 CJ3:CK1500 CP3:CQ1500 CS3:CS1500 AS3:AS1500 AW3:AX1500 AB3:AB1500">
      <formula1>"1,2,3,4,5,."</formula1>
    </dataValidation>
    <dataValidation type="list" allowBlank="1" showInputMessage="1" showErrorMessage="1" error="Out of range" sqref="CO3:CO1500 CE3:CE1500 CT3:CT1500 U3:U1500 AC3:AC1500">
      <formula1>"1,2,."</formula1>
    </dataValidation>
    <dataValidation type="list" allowBlank="1" showInputMessage="1" showErrorMessage="1" error="Out of range" sqref="BZ3:CD1500 BM3:BN1500 CI3:CI1500 BQ3:BQ1500 BS3:BS1500 BU3:BV1500 CM3:CN1500 AN3:AN1500 AP3:AP1500 AR3:AR1500 AU3:AV1500 T3:T1500 Z3:AA1500 AD3:AD1500 X3:X1500">
      <formula1>"1,2,3,4,."</formula1>
    </dataValidation>
    <dataValidation type="list" allowBlank="1" showInputMessage="1" showErrorMessage="1" error="Out of range" sqref="BJ3:BJ1500 BO3:BP1500 AO3:AO1500 AL3:AL1500 AY3:AY1500 O3:O1500 AF3:AF1500 Y3:Y1500">
      <formula1>"1,2,3,4,5,6,."</formula1>
    </dataValidation>
    <dataValidation type="list" allowBlank="1" showInputMessage="1" showErrorMessage="1" sqref="BK3:BK1500 AZ3:BA1500">
      <formula1>"1,2,3,4,."</formula1>
    </dataValidation>
    <dataValidation type="list" allowBlank="1" showInputMessage="1" showErrorMessage="1" sqref="BB3:BI1500">
      <formula1>"0,1,."</formula1>
    </dataValidation>
    <dataValidation type="list" allowBlank="1" showInputMessage="1" showErrorMessage="1" error="Out of range" sqref="AH3:AK1500">
      <formula1>"0,1,."</formula1>
    </dataValidation>
    <dataValidation type="list" allowBlank="1" showInputMessage="1" showErrorMessage="1" error="Out of range" sqref="L3:L1500 E3:E1500 Q3:Q1500">
      <formula1>"1,2,3,4,5,6,7,8,9,10,11,12,13,14,15,16,17,18,19,20,21,22,23,24,25,26,27,28,29,30,31,."</formula1>
    </dataValidation>
    <dataValidation type="list" allowBlank="1" showInputMessage="1" showErrorMessage="1" error="Out of range" sqref="M3:M1500 F3:F1500 R3:R1500">
      <formula1>"1,2,3,4,5,6,7,8,9,10,11,12,."</formula1>
    </dataValidation>
    <dataValidation type="list" allowBlank="1" showInputMessage="1" showErrorMessage="1" sqref="D3:D1500">
      <formula1>"A,B,C,D,E,F,G,H,J,K,L,M,N,P,R,S,Z,."</formula1>
    </dataValidation>
    <dataValidation type="list" allowBlank="1" showInputMessage="1" showErrorMessage="1" sqref="H3:H1500">
      <formula1>"0,1,2,3,4,6,7,8,9,."</formula1>
    </dataValidation>
    <dataValidation type="list" allowBlank="1" showInputMessage="1" showErrorMessage="1" sqref="G3:G1500 N3:N1500 S3:S1500">
      <formula1>"2010,."</formula1>
    </dataValidation>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27"/>
  <sheetViews>
    <sheetView zoomScalePageLayoutView="0" workbookViewId="0" topLeftCell="A1">
      <selection activeCell="A1" sqref="A1"/>
    </sheetView>
  </sheetViews>
  <sheetFormatPr defaultColWidth="9.140625" defaultRowHeight="12.75"/>
  <cols>
    <col min="1" max="1" width="35.28125" style="0" customWidth="1"/>
    <col min="2" max="2" width="54.00390625" style="0" bestFit="1" customWidth="1"/>
    <col min="3" max="3" width="12.140625" style="28" customWidth="1"/>
    <col min="4" max="4" width="25.00390625" style="0" customWidth="1"/>
  </cols>
  <sheetData>
    <row r="1" spans="1:4" ht="18">
      <c r="A1" s="2" t="s">
        <v>128</v>
      </c>
      <c r="B1" s="3" t="s">
        <v>129</v>
      </c>
      <c r="C1" s="5" t="s">
        <v>130</v>
      </c>
      <c r="D1" s="4" t="s">
        <v>131</v>
      </c>
    </row>
    <row r="2" spans="1:4" ht="14.25">
      <c r="A2" s="67" t="s">
        <v>228</v>
      </c>
      <c r="B2" s="16" t="s">
        <v>54</v>
      </c>
      <c r="C2" s="16">
        <f>COUNTIF(Data!P:P,1)</f>
        <v>0</v>
      </c>
      <c r="D2" s="17">
        <f>IF(COUNTIF(Data!P:P,"&gt;0")=0,"",COUNTIF(Data!P:P,1)/COUNTIF(Data!P:P,"&gt;0"))</f>
      </c>
    </row>
    <row r="3" spans="1:4" ht="14.25">
      <c r="A3" s="68"/>
      <c r="B3" s="16" t="s">
        <v>56</v>
      </c>
      <c r="C3" s="16">
        <f>COUNTIF(Data!P:P,2)</f>
        <v>0</v>
      </c>
      <c r="D3" s="17">
        <f>IF(COUNTIF(Data!P:P,"&gt;0")=0,"",COUNTIF(Data!P:P,2)/COUNTIF(Data!P:P,"&gt;0"))</f>
      </c>
    </row>
    <row r="4" spans="1:4" ht="14.25">
      <c r="A4" s="68"/>
      <c r="B4" s="16" t="s">
        <v>57</v>
      </c>
      <c r="C4" s="16">
        <f>COUNTIF(Data!P:P,3)</f>
        <v>0</v>
      </c>
      <c r="D4" s="17">
        <f>IF(COUNTIF(Data!P:P,"&gt;0")=0,"",COUNTIF(Data!P:P,3)/COUNTIF(Data!P:P,"&gt;0"))</f>
      </c>
    </row>
    <row r="5" spans="1:4" ht="14.25">
      <c r="A5" s="68"/>
      <c r="B5" s="18" t="s">
        <v>134</v>
      </c>
      <c r="C5" s="16">
        <f>COUNTIF(Data!P:P,".")</f>
        <v>0</v>
      </c>
      <c r="D5" s="17"/>
    </row>
    <row r="6" spans="1:4" ht="14.25">
      <c r="A6" s="68"/>
      <c r="B6" s="16"/>
      <c r="C6" s="16"/>
      <c r="D6" s="17"/>
    </row>
    <row r="7" spans="1:4" ht="14.25">
      <c r="A7" s="69" t="s">
        <v>229</v>
      </c>
      <c r="B7" s="20"/>
      <c r="C7" s="20">
        <f>COUNTIF(Data!Q:Q,"&gt;1")</f>
        <v>0</v>
      </c>
      <c r="D7" s="26">
        <f>IF(COUNTIF(Data!Q:Q,"&gt;0")=0,"",COUNTIF(Data!Q:Q,"&gt;1")/COUNTIF(Data!Q:Q,"&gt;0"))</f>
      </c>
    </row>
    <row r="8" spans="1:4" ht="18" customHeight="1">
      <c r="A8" s="70"/>
      <c r="B8" s="20"/>
      <c r="C8" s="20"/>
      <c r="D8" s="26"/>
    </row>
    <row r="9" spans="1:4" ht="14.25">
      <c r="A9" s="67" t="s">
        <v>230</v>
      </c>
      <c r="B9" s="16"/>
      <c r="C9" s="16">
        <f>COUNTIF(Data!R:R,"&gt;1")</f>
        <v>0</v>
      </c>
      <c r="D9" s="17">
        <f>IF(COUNTIF(Data!R:R,"&gt;0")=0,"",COUNTIF(Data!R:R,"&gt;1")/COUNTIF(Data!R:R,"&gt;0"))</f>
      </c>
    </row>
    <row r="10" spans="1:4" ht="16.5" customHeight="1">
      <c r="A10" s="68"/>
      <c r="B10" s="16"/>
      <c r="C10" s="16"/>
      <c r="D10" s="17"/>
    </row>
    <row r="11" spans="1:4" ht="14.25">
      <c r="A11" s="69" t="s">
        <v>231</v>
      </c>
      <c r="B11" s="20"/>
      <c r="C11" s="20">
        <f>COUNTIF(Data!S:S,2010)</f>
        <v>0</v>
      </c>
      <c r="D11" s="26">
        <f>IF(COUNTIF(Data!S:S,"&gt;0")=0,"",COUNTIF(Data!S:S,2010)/COUNTIF(Data!S:S,"&gt;0"))</f>
      </c>
    </row>
    <row r="12" spans="1:4" ht="18" customHeight="1">
      <c r="A12" s="70"/>
      <c r="B12" s="20"/>
      <c r="C12" s="20"/>
      <c r="D12" s="26"/>
    </row>
    <row r="13" spans="1:4" ht="12.75" customHeight="1">
      <c r="A13" s="72" t="s">
        <v>232</v>
      </c>
      <c r="B13" s="16" t="s">
        <v>461</v>
      </c>
      <c r="C13" s="16">
        <f>COUNTIF(Data!T:T,1)</f>
        <v>0</v>
      </c>
      <c r="D13" s="17">
        <f>IF(COUNTIF(Data!T:T,"&gt;0")=0,"",COUNTIF(Data!T:T,1)/COUNTIF(Data!T:T,"&gt;0"))</f>
      </c>
    </row>
    <row r="14" spans="1:4" ht="14.25">
      <c r="A14" s="72"/>
      <c r="B14" s="16" t="s">
        <v>462</v>
      </c>
      <c r="C14" s="16">
        <f>COUNTIF(Data!T:T,2)</f>
        <v>0</v>
      </c>
      <c r="D14" s="17">
        <f>IF(COUNTIF(Data!T:T,"&gt;0")=0,"",COUNTIF(Data!T:T,2)/COUNTIF(Data!T:T,"&gt;0"))</f>
      </c>
    </row>
    <row r="15" spans="1:4" ht="14.25">
      <c r="A15" s="72"/>
      <c r="B15" s="16" t="s">
        <v>233</v>
      </c>
      <c r="C15" s="16">
        <f>COUNTIF(Data!T:T,3)</f>
        <v>0</v>
      </c>
      <c r="D15" s="17">
        <f>IF(COUNTIF(Data!T:T,"&gt;0")=0,"",COUNTIF(Data!T:T,3)/COUNTIF(Data!T:T,"&gt;0"))</f>
      </c>
    </row>
    <row r="16" spans="1:4" ht="14.25">
      <c r="A16" s="72"/>
      <c r="B16" s="16" t="s">
        <v>234</v>
      </c>
      <c r="C16" s="16">
        <f>COUNTIF(Data!T:T,4)</f>
        <v>0</v>
      </c>
      <c r="D16" s="17">
        <f>IF(COUNTIF(Data!T:T,"&gt;0")=0,"",COUNTIF(Data!T:T,4)/COUNTIF(Data!T:T,"&gt;0"))</f>
      </c>
    </row>
    <row r="17" spans="1:4" ht="14.25">
      <c r="A17" s="72"/>
      <c r="B17" s="18" t="s">
        <v>134</v>
      </c>
      <c r="C17" s="16">
        <f>COUNTIF(Data!T:T,".")</f>
        <v>0</v>
      </c>
      <c r="D17" s="17"/>
    </row>
    <row r="18" spans="1:4" ht="13.5" customHeight="1">
      <c r="A18" s="72"/>
      <c r="B18" s="16"/>
      <c r="C18" s="16"/>
      <c r="D18" s="17"/>
    </row>
    <row r="19" spans="1:4" ht="14.25" customHeight="1">
      <c r="A19" s="73" t="s">
        <v>475</v>
      </c>
      <c r="B19" s="20" t="s">
        <v>235</v>
      </c>
      <c r="C19" s="23">
        <f>COUNTIF(Data!U:U,1)</f>
        <v>0</v>
      </c>
      <c r="D19" s="26">
        <f>IF(COUNTIF(Data!U:U,"&gt;0")=0,"",COUNTIF(Data!U:U,1)/COUNTIF(Data!U:U,"&gt;0"))</f>
      </c>
    </row>
    <row r="20" spans="1:4" ht="14.25" customHeight="1">
      <c r="A20" s="74"/>
      <c r="B20" s="20" t="s">
        <v>236</v>
      </c>
      <c r="C20" s="24">
        <f>COUNTIF(Data!U:U,2)</f>
        <v>0</v>
      </c>
      <c r="D20" s="26">
        <f>IF(COUNTIF(Data!U:U,"&gt;0")=0,"",COUNTIF(Data!U:U,2)/COUNTIF(Data!U:U,"&gt;0"))</f>
      </c>
    </row>
    <row r="21" spans="1:4" ht="14.25" customHeight="1">
      <c r="A21" s="75"/>
      <c r="B21" s="22" t="s">
        <v>134</v>
      </c>
      <c r="C21" s="23">
        <f>COUNTIF(Data!U:U,".")</f>
        <v>0</v>
      </c>
      <c r="D21" s="26"/>
    </row>
    <row r="22" spans="1:4" ht="18.75" customHeight="1">
      <c r="A22" s="75"/>
      <c r="B22" s="20"/>
      <c r="C22" s="23"/>
      <c r="D22" s="26"/>
    </row>
    <row r="23" spans="1:4" ht="14.25">
      <c r="A23" s="67" t="s">
        <v>463</v>
      </c>
      <c r="B23" s="16" t="s">
        <v>476</v>
      </c>
      <c r="C23" s="16">
        <f>COUNTIF(Data!V:V,1)</f>
        <v>0</v>
      </c>
      <c r="D23" s="17">
        <f>IF(COUNTIF(Data!V:V,"&gt;0")=0,"",COUNTIF(Data!V:V,1)/COUNTIF(Data!V:V,"&gt;0"))</f>
      </c>
    </row>
    <row r="24" spans="1:4" ht="14.25">
      <c r="A24" s="68"/>
      <c r="B24" s="16" t="s">
        <v>477</v>
      </c>
      <c r="C24" s="16">
        <f>COUNTIF(Data!V:V,2)</f>
        <v>0</v>
      </c>
      <c r="D24" s="17">
        <f>IF(COUNTIF(Data!V:V,"&gt;0")=0,"",COUNTIF(Data!V:V,2)/COUNTIF(Data!V:V,"&gt;0"))</f>
      </c>
    </row>
    <row r="25" spans="1:4" ht="14.25">
      <c r="A25" s="71"/>
      <c r="B25" s="16" t="s">
        <v>237</v>
      </c>
      <c r="C25" s="16">
        <f>COUNTIF(Data!V:V,3)</f>
        <v>0</v>
      </c>
      <c r="D25" s="17">
        <f>IF(COUNTIF(Data!V:V,"&gt;0")=0,"",COUNTIF(Data!V:V,3)/COUNTIF(Data!V:V,"&gt;0"))</f>
      </c>
    </row>
    <row r="26" spans="1:4" ht="14.25">
      <c r="A26" s="71"/>
      <c r="B26" s="18" t="s">
        <v>134</v>
      </c>
      <c r="C26" s="16">
        <f>COUNTIF(Data!V:V,".")</f>
        <v>0</v>
      </c>
      <c r="D26" s="17"/>
    </row>
    <row r="27" spans="1:4" ht="14.25">
      <c r="A27" s="71"/>
      <c r="B27" s="16"/>
      <c r="C27" s="16"/>
      <c r="D27" s="17"/>
    </row>
  </sheetData>
  <sheetProtection/>
  <mergeCells count="7">
    <mergeCell ref="A2:A6"/>
    <mergeCell ref="A7:A8"/>
    <mergeCell ref="A9:A10"/>
    <mergeCell ref="A23:A27"/>
    <mergeCell ref="A11:A12"/>
    <mergeCell ref="A13:A18"/>
    <mergeCell ref="A19:A2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975"/>
  <sheetViews>
    <sheetView zoomScalePageLayoutView="0" workbookViewId="0" topLeftCell="A1">
      <selection activeCell="A1" sqref="A1"/>
    </sheetView>
  </sheetViews>
  <sheetFormatPr defaultColWidth="9.140625" defaultRowHeight="12.75"/>
  <cols>
    <col min="1" max="1" width="36.140625" style="0" customWidth="1"/>
    <col min="2" max="2" width="41.57421875" style="13" customWidth="1"/>
    <col min="3" max="3" width="13.57421875" style="28" customWidth="1"/>
    <col min="4" max="4" width="16.7109375" style="8" customWidth="1"/>
  </cols>
  <sheetData>
    <row r="1" spans="1:4" ht="18">
      <c r="A1" s="2" t="s">
        <v>128</v>
      </c>
      <c r="B1" s="3" t="s">
        <v>129</v>
      </c>
      <c r="C1" s="12" t="s">
        <v>130</v>
      </c>
      <c r="D1" s="4" t="s">
        <v>131</v>
      </c>
    </row>
    <row r="2" spans="1:4" ht="14.25">
      <c r="A2" s="78" t="s">
        <v>240</v>
      </c>
      <c r="B2" s="20" t="s">
        <v>324</v>
      </c>
      <c r="C2" s="25">
        <f>COUNTIF(Data!W:W,1)</f>
        <v>0</v>
      </c>
      <c r="D2" s="26">
        <f>IF(COUNTIF(Data!W:W,"&gt;0")=0,"",COUNTIF(Data!W:W,1)/COUNTIF(Data!W:W,"&gt;0"))</f>
      </c>
    </row>
    <row r="3" spans="1:4" ht="14.25">
      <c r="A3" s="79"/>
      <c r="B3" s="20" t="s">
        <v>132</v>
      </c>
      <c r="C3" s="25">
        <f>COUNTIF(Data!W:W,2)</f>
        <v>0</v>
      </c>
      <c r="D3" s="26">
        <f>IF(COUNTIF(Data!W:W,"&gt;0")=0,"",COUNTIF(Data!W:W,2)/COUNTIF(Data!W:W,"&gt;0"))</f>
      </c>
    </row>
    <row r="4" spans="1:4" ht="14.25">
      <c r="A4" s="79"/>
      <c r="B4" s="20" t="s">
        <v>133</v>
      </c>
      <c r="C4" s="25">
        <f>COUNTIF(Data!W:W,3)</f>
        <v>0</v>
      </c>
      <c r="D4" s="26">
        <f>IF(COUNTIF(Data!W:W,"&gt;0")=0,"",COUNTIF(Data!W:W,3)/COUNTIF(Data!W:W,"&gt;0"))</f>
      </c>
    </row>
    <row r="5" spans="1:4" ht="14.25">
      <c r="A5" s="79"/>
      <c r="B5" s="22" t="s">
        <v>134</v>
      </c>
      <c r="C5" s="25">
        <f>COUNTIF(Data!W:W,".")</f>
        <v>0</v>
      </c>
      <c r="D5" s="26"/>
    </row>
    <row r="6" spans="1:4" ht="14.25">
      <c r="A6" s="79"/>
      <c r="B6" s="22"/>
      <c r="C6" s="25"/>
      <c r="D6" s="26"/>
    </row>
    <row r="7" spans="1:4" ht="14.25">
      <c r="A7" s="72" t="s">
        <v>238</v>
      </c>
      <c r="B7" s="16" t="s">
        <v>241</v>
      </c>
      <c r="C7" s="29">
        <f>COUNTIF(Data!X:X,1)</f>
        <v>0</v>
      </c>
      <c r="D7" s="17">
        <f>IF(COUNTIF(Data!X:X,"&gt;0")=0,"",COUNTIF(Data!X:X,1)/COUNTIF(Data!X:X,"&gt;0"))</f>
      </c>
    </row>
    <row r="8" spans="1:4" ht="14.25">
      <c r="A8" s="82"/>
      <c r="B8" s="16" t="s">
        <v>242</v>
      </c>
      <c r="C8" s="29">
        <f>COUNTIF(Data!X:X,2)</f>
        <v>0</v>
      </c>
      <c r="D8" s="17">
        <f>IF(COUNTIF(Data!X:X,"&gt;0")=0,"",COUNTIF(Data!X:X,2)/COUNTIF(Data!X:X,"&gt;0"))</f>
      </c>
    </row>
    <row r="9" spans="1:4" ht="14.25">
      <c r="A9" s="82"/>
      <c r="B9" s="16" t="s">
        <v>243</v>
      </c>
      <c r="C9" s="29">
        <f>COUNTIF(Data!X:X,3)</f>
        <v>0</v>
      </c>
      <c r="D9" s="17">
        <f>IF(COUNTIF(Data!X:X,"&gt;0")=0,"",COUNTIF(Data!X:X,3)/COUNTIF(Data!X:X,"&gt;0"))</f>
      </c>
    </row>
    <row r="10" spans="1:4" ht="14.25">
      <c r="A10" s="82"/>
      <c r="B10" s="16" t="s">
        <v>237</v>
      </c>
      <c r="C10" s="29">
        <f>COUNTIF(Data!X:X,4)</f>
        <v>0</v>
      </c>
      <c r="D10" s="17">
        <f>IF(COUNTIF(Data!X:X,"&gt;0")=0,"",COUNTIF(Data!X:X,4)/COUNTIF(Data!X:X,"&gt;0"))</f>
      </c>
    </row>
    <row r="11" spans="1:4" ht="14.25">
      <c r="A11" s="75"/>
      <c r="B11" s="18" t="s">
        <v>134</v>
      </c>
      <c r="C11" s="29">
        <f>COUNTIF(Data!X:X,".")</f>
        <v>0</v>
      </c>
      <c r="D11" s="30"/>
    </row>
    <row r="12" spans="1:4" ht="14.25">
      <c r="A12" s="75"/>
      <c r="B12" s="16"/>
      <c r="C12" s="27"/>
      <c r="D12" s="17"/>
    </row>
    <row r="13" spans="1:4" ht="14.25" customHeight="1">
      <c r="A13" s="76" t="s">
        <v>338</v>
      </c>
      <c r="B13" s="20" t="s">
        <v>244</v>
      </c>
      <c r="C13" s="25">
        <f>COUNTIF(Data!Y:Y,1)</f>
        <v>0</v>
      </c>
      <c r="D13" s="26">
        <f>IF(COUNTIF(Data!Y:Y,"&gt;0")=0,"",COUNTIF(Data!Y:Y,1)/COUNTIF(Data!Y:Y,"&gt;0"))</f>
      </c>
    </row>
    <row r="14" spans="1:4" ht="14.25">
      <c r="A14" s="76"/>
      <c r="B14" s="20" t="s">
        <v>245</v>
      </c>
      <c r="C14" s="25">
        <f>COUNTIF(Data!Y:Y,2)</f>
        <v>0</v>
      </c>
      <c r="D14" s="26">
        <f>IF(COUNTIF(Data!Y:Y,"&gt;0")=0,"",COUNTIF(Data!Y:Y,2)/COUNTIF(Data!Y:Y,"&gt;0"))</f>
      </c>
    </row>
    <row r="15" spans="1:4" ht="14.25">
      <c r="A15" s="76"/>
      <c r="B15" s="20" t="s">
        <v>246</v>
      </c>
      <c r="C15" s="25">
        <f>COUNTIF(Data!Y:Y,3)</f>
        <v>0</v>
      </c>
      <c r="D15" s="26">
        <f>IF(COUNTIF(Data!Y:Y,"&gt;0")=0,"",COUNTIF(Data!Y:Y,3)/COUNTIF(Data!Y:Y,"&gt;0"))</f>
      </c>
    </row>
    <row r="16" spans="1:4" ht="14.25">
      <c r="A16" s="76"/>
      <c r="B16" s="20" t="s">
        <v>247</v>
      </c>
      <c r="C16" s="25">
        <f>COUNTIF(Data!Y:Y,4)</f>
        <v>0</v>
      </c>
      <c r="D16" s="26">
        <f>IF(COUNTIF(Data!Y:Y,"&gt;0")=0,"",COUNTIF(Data!Y:Y,4)/COUNTIF(Data!Y:Y,"&gt;0"))</f>
      </c>
    </row>
    <row r="17" spans="1:4" ht="14.25">
      <c r="A17" s="76"/>
      <c r="B17" s="20" t="s">
        <v>248</v>
      </c>
      <c r="C17" s="25">
        <f>COUNTIF(Data!Y:Y,5)</f>
        <v>0</v>
      </c>
      <c r="D17" s="26">
        <f>IF(COUNTIF(Data!Y:Y,"&gt;0")=0,"",COUNTIF(Data!Y:Y,5)/COUNTIF(Data!Y:Y,"&gt;0"))</f>
      </c>
    </row>
    <row r="18" spans="1:4" ht="14.25">
      <c r="A18" s="76"/>
      <c r="B18" s="20" t="s">
        <v>237</v>
      </c>
      <c r="C18" s="25">
        <f>COUNTIF(Data!Y:Y,6)</f>
        <v>0</v>
      </c>
      <c r="D18" s="26">
        <f>IF(COUNTIF(Data!Y:Y,"&gt;0")=0,"",COUNTIF(Data!Y:Y,6)/COUNTIF(Data!Y:Y,"&gt;0"))</f>
      </c>
    </row>
    <row r="19" spans="1:4" ht="14.25" customHeight="1">
      <c r="A19" s="76"/>
      <c r="B19" s="22" t="s">
        <v>134</v>
      </c>
      <c r="C19" s="25">
        <f>COUNTIF(Data!Y:Y,".")</f>
        <v>0</v>
      </c>
      <c r="D19" s="26"/>
    </row>
    <row r="20" spans="1:4" ht="14.25">
      <c r="A20" s="76"/>
      <c r="B20" s="20"/>
      <c r="C20" s="25"/>
      <c r="D20" s="26"/>
    </row>
    <row r="21" spans="1:4" ht="14.25" customHeight="1">
      <c r="A21" s="72" t="s">
        <v>339</v>
      </c>
      <c r="B21" s="16" t="s">
        <v>135</v>
      </c>
      <c r="C21" s="27">
        <f>COUNTIF(Data!Z:Z,1)</f>
        <v>0</v>
      </c>
      <c r="D21" s="17">
        <f>IF(COUNTIF(Data!Z:Z,"&gt;0")=0,"",COUNTIF(Data!Z:Z,1)/COUNTIF(Data!Z:Z,"&gt;0"))</f>
      </c>
    </row>
    <row r="22" spans="1:4" ht="14.25">
      <c r="A22" s="82"/>
      <c r="B22" s="16" t="s">
        <v>136</v>
      </c>
      <c r="C22" s="27">
        <f>COUNTIF(Data!Z:Z,2)</f>
        <v>0</v>
      </c>
      <c r="D22" s="17">
        <f>IF(COUNTIF(Data!Z:Z,"&gt;0")=0,"",COUNTIF(Data!Z:Z,2)/COUNTIF(Data!Z:Z,"&gt;0"))</f>
      </c>
    </row>
    <row r="23" spans="1:4" ht="14.25">
      <c r="A23" s="82"/>
      <c r="B23" s="16" t="s">
        <v>137</v>
      </c>
      <c r="C23" s="27">
        <f>COUNTIF(Data!Z:Z,3)</f>
        <v>0</v>
      </c>
      <c r="D23" s="17">
        <f>IF(COUNTIF(Data!Z:Z,"&gt;0")=0,"",COUNTIF(Data!Z:Z,3)/COUNTIF(Data!Z:Z,"&gt;0"))</f>
      </c>
    </row>
    <row r="24" spans="1:4" ht="14.25">
      <c r="A24" s="82"/>
      <c r="B24" s="16" t="s">
        <v>138</v>
      </c>
      <c r="C24" s="27">
        <f>COUNTIF(Data!Z:Z,4)</f>
        <v>0</v>
      </c>
      <c r="D24" s="17">
        <f>IF(COUNTIF(Data!Z:Z,"&gt;0")=0,"",COUNTIF(Data!Z:Z,4)/COUNTIF(Data!Z:Z,"&gt;0"))</f>
      </c>
    </row>
    <row r="25" spans="1:4" ht="14.25">
      <c r="A25" s="75"/>
      <c r="B25" s="18" t="s">
        <v>134</v>
      </c>
      <c r="C25" s="27">
        <f>COUNTIF(Data!Z:Z,".")</f>
        <v>0</v>
      </c>
      <c r="D25" s="17"/>
    </row>
    <row r="26" spans="1:4" ht="14.25">
      <c r="A26" s="75"/>
      <c r="B26" s="18"/>
      <c r="C26" s="27"/>
      <c r="D26" s="17"/>
    </row>
    <row r="27" spans="1:4" ht="14.25" customHeight="1">
      <c r="A27" s="73" t="s">
        <v>340</v>
      </c>
      <c r="B27" s="20" t="s">
        <v>135</v>
      </c>
      <c r="C27" s="25">
        <f>COUNTIF(Data!AA:AA,1)</f>
        <v>0</v>
      </c>
      <c r="D27" s="26">
        <f>IF(COUNTIF(Data!AA:AA,"&gt;0")=0,"",COUNTIF(Data!AA:AA,1)/COUNTIF(Data!AA:AA,"&gt;0"))</f>
      </c>
    </row>
    <row r="28" spans="1:4" ht="14.25">
      <c r="A28" s="74"/>
      <c r="B28" s="20" t="s">
        <v>136</v>
      </c>
      <c r="C28" s="25">
        <f>COUNTIF(Data!AA:AA,2)</f>
        <v>0</v>
      </c>
      <c r="D28" s="26">
        <f>IF(COUNTIF(Data!AA:AA,"&gt;0")=0,"",COUNTIF(Data!AA:AA,2)/COUNTIF(Data!AA:AA,"&gt;0"))</f>
      </c>
    </row>
    <row r="29" spans="1:4" ht="14.25">
      <c r="A29" s="74"/>
      <c r="B29" s="20" t="s">
        <v>137</v>
      </c>
      <c r="C29" s="25">
        <f>COUNTIF(Data!AA:AA,3)</f>
        <v>0</v>
      </c>
      <c r="D29" s="26">
        <f>IF(COUNTIF(Data!AA:AA,"&gt;0")=0,"",COUNTIF(Data!AA:AA,3)/COUNTIF(Data!AA:AA,"&gt;0"))</f>
      </c>
    </row>
    <row r="30" spans="1:4" ht="14.25">
      <c r="A30" s="74"/>
      <c r="B30" s="20" t="s">
        <v>138</v>
      </c>
      <c r="C30" s="25">
        <f>COUNTIF(Data!AA:AA,4)</f>
        <v>0</v>
      </c>
      <c r="D30" s="26">
        <f>IF(COUNTIF(Data!AA:AA,"&gt;0")=0,"",COUNTIF(Data!AA:AA,4)/COUNTIF(Data!AA:AA,"&gt;0"))</f>
      </c>
    </row>
    <row r="31" spans="1:4" ht="14.25">
      <c r="A31" s="74"/>
      <c r="B31" s="20" t="s">
        <v>134</v>
      </c>
      <c r="C31" s="25">
        <f>COUNTIF(Data!AA:AA,".")</f>
        <v>0</v>
      </c>
      <c r="D31" s="26"/>
    </row>
    <row r="32" spans="1:4" ht="14.25">
      <c r="A32" s="74"/>
      <c r="B32" s="22"/>
      <c r="C32" s="25"/>
      <c r="D32" s="26"/>
    </row>
    <row r="33" spans="1:4" ht="14.25" customHeight="1">
      <c r="A33" s="77" t="s">
        <v>341</v>
      </c>
      <c r="B33" s="16" t="s">
        <v>140</v>
      </c>
      <c r="C33" s="27">
        <f>COUNTIF(Data!AB:AB,1)</f>
        <v>0</v>
      </c>
      <c r="D33" s="17">
        <f>IF(COUNTIF(Data!AB:AB,"&gt;0")=0,"",COUNTIF(Data!AB:AB,1)/COUNTIF(Data!AB:AB,"&gt;0"))</f>
      </c>
    </row>
    <row r="34" spans="1:4" ht="14.25">
      <c r="A34" s="77"/>
      <c r="B34" s="16" t="s">
        <v>141</v>
      </c>
      <c r="C34" s="27">
        <f>COUNTIF(Data!AB:AB,2)</f>
        <v>0</v>
      </c>
      <c r="D34" s="17">
        <f>IF(COUNTIF(Data!AB:AB,"&gt;0")=0,"",COUNTIF(Data!AB:AB,2)/COUNTIF(Data!AB:AB,"&gt;0"))</f>
      </c>
    </row>
    <row r="35" spans="1:4" ht="14.25">
      <c r="A35" s="77"/>
      <c r="B35" s="16" t="s">
        <v>136</v>
      </c>
      <c r="C35" s="27">
        <f>COUNTIF(Data!AB:AB,3)</f>
        <v>0</v>
      </c>
      <c r="D35" s="17">
        <f>IF(COUNTIF(Data!AB:AB,"&gt;0")=0,"",COUNTIF(Data!AB:AB,3)/COUNTIF(Data!AB:AB,"&gt;0"))</f>
      </c>
    </row>
    <row r="36" spans="1:4" ht="14.25">
      <c r="A36" s="77"/>
      <c r="B36" s="16" t="s">
        <v>143</v>
      </c>
      <c r="C36" s="27">
        <f>COUNTIF(Data!AB:AB,4)</f>
        <v>0</v>
      </c>
      <c r="D36" s="17">
        <f>IF(COUNTIF(Data!AB:AB,"&gt;0")=0,"",COUNTIF(Data!AB:AB,4)/COUNTIF(Data!AB:AB,"&gt;0"))</f>
      </c>
    </row>
    <row r="37" spans="1:4" ht="14.25">
      <c r="A37" s="77"/>
      <c r="B37" s="16" t="s">
        <v>138</v>
      </c>
      <c r="C37" s="27">
        <f>COUNTIF(Data!AB:AB,5)</f>
        <v>0</v>
      </c>
      <c r="D37" s="17">
        <f>IF(COUNTIF(Data!AB:AB,"&gt;0")=0,"",COUNTIF(Data!AB:AB,5)/COUNTIF(Data!AB:AB,"&gt;0"))</f>
      </c>
    </row>
    <row r="38" spans="1:4" ht="14.25">
      <c r="A38" s="77"/>
      <c r="B38" s="18" t="s">
        <v>134</v>
      </c>
      <c r="C38" s="27">
        <f>COUNTIF(Data!AB:AB,".")</f>
        <v>0</v>
      </c>
      <c r="D38" s="17"/>
    </row>
    <row r="39" spans="1:4" ht="15" customHeight="1">
      <c r="A39" s="77"/>
      <c r="B39" s="16"/>
      <c r="C39" s="27"/>
      <c r="D39" s="17"/>
    </row>
    <row r="40" spans="1:4" ht="14.25" customHeight="1">
      <c r="A40" s="76" t="s">
        <v>342</v>
      </c>
      <c r="B40" s="20" t="s">
        <v>135</v>
      </c>
      <c r="C40" s="25">
        <f>COUNTIF(Data!AC:AC,1)</f>
        <v>0</v>
      </c>
      <c r="D40" s="26">
        <f>IF(COUNTIF(Data!AA:AA,"&gt;0")=0,"",COUNTIF(Data!AA:AA,1)/COUNTIF(Data!AA:AA,"&gt;0"))</f>
      </c>
    </row>
    <row r="41" spans="1:4" ht="14.25">
      <c r="A41" s="76"/>
      <c r="B41" s="20" t="s">
        <v>136</v>
      </c>
      <c r="C41" s="25">
        <f>COUNTIF(Data!AC:AC,2)</f>
        <v>0</v>
      </c>
      <c r="D41" s="26">
        <f>IF(COUNTIF(Data!AA:AA,"&gt;0")=0,"",COUNTIF(Data!AA:AA,2)/COUNTIF(Data!AA:AA,"&gt;0"))</f>
      </c>
    </row>
    <row r="42" spans="1:4" ht="14.25">
      <c r="A42" s="76"/>
      <c r="B42" s="22" t="s">
        <v>134</v>
      </c>
      <c r="C42" s="25">
        <f>COUNTIF(Data!AC:AC,".")</f>
        <v>0</v>
      </c>
      <c r="D42" s="26">
        <f>IF(COUNTIF(Data!AA:AA,"&gt;0")=0,"",COUNTIF(Data!AA:AA,3)/COUNTIF(Data!AA:AA,"&gt;0"))</f>
      </c>
    </row>
    <row r="43" spans="1:4" ht="14.25">
      <c r="A43" s="76"/>
      <c r="B43" s="22"/>
      <c r="C43" s="25"/>
      <c r="D43" s="26"/>
    </row>
    <row r="44" spans="1:4" ht="14.25">
      <c r="A44" s="80" t="s">
        <v>239</v>
      </c>
      <c r="B44" s="16" t="s">
        <v>135</v>
      </c>
      <c r="C44" s="27">
        <f>COUNTIF(Data!AD:AD,1)</f>
        <v>0</v>
      </c>
      <c r="D44" s="17">
        <f>IF(COUNTIF(Data!AD:AD,"&gt;0")=0,"",COUNTIF(Data!AD:AD,1)/COUNTIF(Data!AD:AD,"&gt;0"))</f>
      </c>
    </row>
    <row r="45" spans="1:4" ht="14.25">
      <c r="A45" s="81"/>
      <c r="B45" s="16" t="s">
        <v>136</v>
      </c>
      <c r="C45" s="27">
        <f>COUNTIF(Data!AD:AD,2)</f>
        <v>0</v>
      </c>
      <c r="D45" s="17">
        <f>IF(COUNTIF(Data!AD:AD,"&gt;0")=0,"",COUNTIF(Data!AD:AD,2)/COUNTIF(Data!AD:AD,"&gt;0"))</f>
      </c>
    </row>
    <row r="46" spans="1:4" ht="14.25">
      <c r="A46" s="81"/>
      <c r="B46" s="16" t="s">
        <v>144</v>
      </c>
      <c r="C46" s="27">
        <f>COUNTIF(Data!AD:AD,3)</f>
        <v>0</v>
      </c>
      <c r="D46" s="17">
        <f>IF(COUNTIF(Data!AD:AD,"&gt;0")=0,"",COUNTIF(Data!AD:AD,3)/COUNTIF(Data!AD:AD,"&gt;0"))</f>
      </c>
    </row>
    <row r="47" spans="1:4" ht="14.25">
      <c r="A47" s="81"/>
      <c r="B47" s="16" t="s">
        <v>138</v>
      </c>
      <c r="C47" s="27">
        <f>COUNTIF(Data!AD:AD,4)</f>
        <v>0</v>
      </c>
      <c r="D47" s="17">
        <f>IF(COUNTIF(Data!AD:AD,"&gt;0")=0,"",COUNTIF(Data!AD:AD,4)/COUNTIF(Data!AD:AD,"&gt;0"))</f>
      </c>
    </row>
    <row r="48" spans="1:4" ht="14.25">
      <c r="A48" s="81"/>
      <c r="B48" s="18" t="s">
        <v>134</v>
      </c>
      <c r="C48" s="27">
        <f>COUNTIF(Data!AD:AD,".")</f>
        <v>0</v>
      </c>
      <c r="D48" s="17"/>
    </row>
    <row r="49" spans="1:4" ht="14.25">
      <c r="A49" s="81"/>
      <c r="B49" s="16"/>
      <c r="C49" s="27"/>
      <c r="D49" s="17"/>
    </row>
    <row r="50" spans="1:4" ht="14.25">
      <c r="A50" s="73" t="s">
        <v>343</v>
      </c>
      <c r="B50" s="20" t="s">
        <v>344</v>
      </c>
      <c r="C50" s="25">
        <f>COUNTIF(Data!AE:AE,1)</f>
        <v>0</v>
      </c>
      <c r="D50" s="26">
        <f>IF(COUNTIF(Data!AE:AE,"&gt;0")=0,"",COUNTIF(Data!AE:AE,1)/COUNTIF(Data!AE:AE,"&gt;0"))</f>
      </c>
    </row>
    <row r="51" spans="1:4" ht="14.25">
      <c r="A51" s="74"/>
      <c r="B51" s="20" t="s">
        <v>136</v>
      </c>
      <c r="C51" s="25">
        <f>COUNTIF(Data!AE:AE,2)</f>
        <v>0</v>
      </c>
      <c r="D51" s="26">
        <f>IF(COUNTIF(Data!AE:AE,"&gt;0")=0,"",COUNTIF(Data!AE:AE,2)/COUNTIF(Data!AE:AE,"&gt;0"))</f>
      </c>
    </row>
    <row r="52" spans="1:4" ht="14.25">
      <c r="A52" s="74"/>
      <c r="B52" s="20" t="s">
        <v>345</v>
      </c>
      <c r="C52" s="25">
        <f>COUNTIF(Data!AE:AE,3)</f>
        <v>0</v>
      </c>
      <c r="D52" s="26">
        <f>IF(COUNTIF(Data!AE:AE,"&gt;0")=0,"",COUNTIF(Data!AE:AE,3)/COUNTIF(Data!AE:AE,"&gt;0"))</f>
      </c>
    </row>
    <row r="53" spans="1:4" ht="14.25">
      <c r="A53" s="74"/>
      <c r="B53" s="22" t="s">
        <v>134</v>
      </c>
      <c r="C53" s="25">
        <f>COUNTIF(Data!AE:AE,".")</f>
        <v>0</v>
      </c>
      <c r="D53" s="26"/>
    </row>
    <row r="54" spans="1:4" ht="14.25">
      <c r="A54" s="74"/>
      <c r="B54" s="22"/>
      <c r="C54" s="25"/>
      <c r="D54" s="26"/>
    </row>
    <row r="55" ht="12.75">
      <c r="B55" s="14"/>
    </row>
    <row r="56" ht="12.75">
      <c r="B56" s="14"/>
    </row>
    <row r="57" ht="12.75">
      <c r="B57" s="14"/>
    </row>
    <row r="58" ht="12.75">
      <c r="B58" s="14"/>
    </row>
    <row r="59" ht="12.75">
      <c r="B59" s="14"/>
    </row>
    <row r="60" ht="12.75">
      <c r="B60" s="14"/>
    </row>
    <row r="61" ht="12.75">
      <c r="B61" s="14"/>
    </row>
    <row r="62" ht="12.75">
      <c r="B62" s="14"/>
    </row>
    <row r="63" ht="12.75">
      <c r="B63" s="14"/>
    </row>
    <row r="64" ht="12.75">
      <c r="B64" s="14"/>
    </row>
    <row r="65" ht="12.75">
      <c r="B65" s="14"/>
    </row>
    <row r="66" ht="12.75">
      <c r="B66" s="14"/>
    </row>
    <row r="67" ht="12.75">
      <c r="B67" s="14"/>
    </row>
    <row r="68" ht="12.75">
      <c r="B68" s="14"/>
    </row>
    <row r="69" ht="12.75">
      <c r="B69" s="14"/>
    </row>
    <row r="70" ht="12.75">
      <c r="B70" s="14"/>
    </row>
    <row r="71" ht="12.75">
      <c r="B71" s="14"/>
    </row>
    <row r="72" ht="12.75">
      <c r="B72" s="14"/>
    </row>
    <row r="73" ht="12.75">
      <c r="B73" s="14"/>
    </row>
    <row r="74" ht="12.75">
      <c r="B74" s="14"/>
    </row>
    <row r="75" ht="12.75">
      <c r="B75" s="14"/>
    </row>
    <row r="76" ht="12.75">
      <c r="B76" s="14"/>
    </row>
    <row r="77" ht="12.75">
      <c r="B77" s="14"/>
    </row>
    <row r="78" ht="12.75">
      <c r="B78" s="14"/>
    </row>
    <row r="79" ht="12.75">
      <c r="B79" s="14"/>
    </row>
    <row r="80" ht="12.75">
      <c r="B80" s="14"/>
    </row>
    <row r="81" ht="12.75">
      <c r="B81" s="14"/>
    </row>
    <row r="82" ht="12.75">
      <c r="B82" s="14"/>
    </row>
    <row r="83" ht="12.75">
      <c r="B83" s="14"/>
    </row>
    <row r="84" ht="12.75">
      <c r="B84" s="14"/>
    </row>
    <row r="85" ht="12.75">
      <c r="B85" s="14"/>
    </row>
    <row r="86" ht="12.75">
      <c r="B86" s="14"/>
    </row>
    <row r="87" ht="12.75">
      <c r="B87" s="14"/>
    </row>
    <row r="88" ht="12.75">
      <c r="B88" s="14"/>
    </row>
    <row r="89" ht="12.75">
      <c r="B89" s="14"/>
    </row>
    <row r="90" ht="12.75">
      <c r="B90" s="14"/>
    </row>
    <row r="91" ht="12.75">
      <c r="B91" s="14"/>
    </row>
    <row r="92" ht="12.75">
      <c r="B92" s="14"/>
    </row>
    <row r="93" ht="12.75">
      <c r="B93" s="14"/>
    </row>
    <row r="94" ht="12.75">
      <c r="B94" s="14"/>
    </row>
    <row r="95" ht="12.75">
      <c r="B95" s="14"/>
    </row>
    <row r="96" ht="12.75">
      <c r="B96" s="14"/>
    </row>
    <row r="97" ht="12.75">
      <c r="B97" s="14"/>
    </row>
    <row r="98" ht="12.75">
      <c r="B98" s="14"/>
    </row>
    <row r="99" ht="12.75">
      <c r="B99" s="14"/>
    </row>
    <row r="100" ht="12.75">
      <c r="B100" s="14"/>
    </row>
    <row r="101" ht="12.75">
      <c r="B101" s="14"/>
    </row>
    <row r="102" ht="12.75">
      <c r="B102" s="14"/>
    </row>
    <row r="103" ht="12.75">
      <c r="B103" s="14"/>
    </row>
    <row r="104" ht="12.75">
      <c r="B104" s="14"/>
    </row>
    <row r="105" ht="12.75">
      <c r="B105" s="14"/>
    </row>
    <row r="106" ht="12.75">
      <c r="B106" s="14"/>
    </row>
    <row r="107" ht="12.75">
      <c r="B107" s="14"/>
    </row>
    <row r="108" ht="12.75">
      <c r="B108" s="14"/>
    </row>
    <row r="109" ht="12.75">
      <c r="B109" s="14"/>
    </row>
    <row r="110" ht="12.75">
      <c r="B110" s="14"/>
    </row>
    <row r="111" ht="12.75">
      <c r="B111" s="14"/>
    </row>
    <row r="112" ht="12.75">
      <c r="B112" s="14"/>
    </row>
    <row r="113" ht="12.75">
      <c r="B113" s="14"/>
    </row>
    <row r="114" ht="12.75">
      <c r="B114" s="14"/>
    </row>
    <row r="115" ht="12.75">
      <c r="B115" s="14"/>
    </row>
    <row r="116" ht="12.75">
      <c r="B116" s="14"/>
    </row>
    <row r="117" ht="12.75">
      <c r="B117" s="14"/>
    </row>
    <row r="118" ht="12.75">
      <c r="B118" s="14"/>
    </row>
    <row r="119" ht="12.75">
      <c r="B119" s="14"/>
    </row>
    <row r="120" ht="12.75">
      <c r="B120" s="14"/>
    </row>
    <row r="121" ht="12.75">
      <c r="B121" s="14"/>
    </row>
    <row r="122" ht="12.75">
      <c r="B122" s="14"/>
    </row>
    <row r="123" ht="12.75">
      <c r="B123" s="14"/>
    </row>
    <row r="124" ht="12.75">
      <c r="B124" s="14"/>
    </row>
    <row r="125" ht="12.75">
      <c r="B125" s="14"/>
    </row>
    <row r="126" ht="12.75">
      <c r="B126" s="14"/>
    </row>
    <row r="127" ht="12.75">
      <c r="B127" s="14"/>
    </row>
    <row r="128" ht="12.75">
      <c r="B128" s="14"/>
    </row>
    <row r="129" ht="12.75">
      <c r="B129" s="14"/>
    </row>
    <row r="130" ht="12.75">
      <c r="B130" s="14"/>
    </row>
    <row r="131" ht="12.75">
      <c r="B131" s="14"/>
    </row>
    <row r="132" ht="12.75">
      <c r="B132" s="14"/>
    </row>
    <row r="133" ht="12.75">
      <c r="B133" s="14"/>
    </row>
    <row r="134" ht="12.75">
      <c r="B134" s="14"/>
    </row>
    <row r="135" ht="12.75">
      <c r="B135" s="14"/>
    </row>
    <row r="136" ht="12.75">
      <c r="B136" s="14"/>
    </row>
    <row r="137" ht="12.75">
      <c r="B137" s="14"/>
    </row>
    <row r="138" ht="12.75">
      <c r="B138" s="14"/>
    </row>
    <row r="139" ht="12.75">
      <c r="B139" s="14"/>
    </row>
    <row r="140" ht="12.75">
      <c r="B140" s="14"/>
    </row>
    <row r="141" ht="12.75">
      <c r="B141" s="14"/>
    </row>
    <row r="142" ht="12.75">
      <c r="B142" s="14"/>
    </row>
    <row r="143" ht="12.75">
      <c r="B143" s="14"/>
    </row>
    <row r="144" ht="12.75">
      <c r="B144" s="14"/>
    </row>
    <row r="145" ht="12.75">
      <c r="B145" s="14"/>
    </row>
    <row r="146" ht="12.75">
      <c r="B146" s="14"/>
    </row>
    <row r="147" ht="12.75">
      <c r="B147" s="14"/>
    </row>
    <row r="148" ht="12.75">
      <c r="B148" s="14"/>
    </row>
    <row r="149" ht="12.75">
      <c r="B149" s="14"/>
    </row>
    <row r="150" ht="12.75">
      <c r="B150" s="14"/>
    </row>
    <row r="151" ht="12.75">
      <c r="B151" s="14"/>
    </row>
    <row r="152" ht="12.75">
      <c r="B152" s="14"/>
    </row>
    <row r="153" ht="12.75">
      <c r="B153" s="14"/>
    </row>
    <row r="154" ht="12.75">
      <c r="B154" s="14"/>
    </row>
    <row r="155" ht="12.75">
      <c r="B155" s="14"/>
    </row>
    <row r="156" ht="12.75">
      <c r="B156" s="14"/>
    </row>
    <row r="157" ht="12.75">
      <c r="B157" s="14"/>
    </row>
    <row r="158" ht="12.75">
      <c r="B158" s="14"/>
    </row>
    <row r="159" ht="12.75">
      <c r="B159" s="14"/>
    </row>
    <row r="160" ht="12.75">
      <c r="B160" s="14"/>
    </row>
    <row r="161" ht="12.75">
      <c r="B161" s="14"/>
    </row>
    <row r="162" ht="12.75">
      <c r="B162" s="14"/>
    </row>
    <row r="163" ht="12.75">
      <c r="B163" s="14"/>
    </row>
    <row r="164" ht="12.75">
      <c r="B164" s="14"/>
    </row>
    <row r="165" ht="12.75">
      <c r="B165" s="14"/>
    </row>
    <row r="166" ht="12.75">
      <c r="B166" s="14"/>
    </row>
    <row r="167" ht="12.75">
      <c r="B167" s="14"/>
    </row>
    <row r="168" ht="12.75">
      <c r="B168" s="14"/>
    </row>
    <row r="169" ht="12.75">
      <c r="B169" s="14"/>
    </row>
    <row r="170" ht="12.75">
      <c r="B170" s="14"/>
    </row>
    <row r="171" ht="12.75">
      <c r="B171" s="14"/>
    </row>
    <row r="172" ht="12.75">
      <c r="B172" s="14"/>
    </row>
    <row r="173" ht="12.75">
      <c r="B173" s="14"/>
    </row>
    <row r="174" ht="12.75">
      <c r="B174" s="14"/>
    </row>
    <row r="175" ht="12.75">
      <c r="B175" s="14"/>
    </row>
    <row r="176" ht="12.75">
      <c r="B176" s="14"/>
    </row>
    <row r="177" ht="12.75">
      <c r="B177" s="14"/>
    </row>
    <row r="178" ht="12.75">
      <c r="B178" s="14"/>
    </row>
    <row r="179" ht="12.75">
      <c r="B179" s="14"/>
    </row>
    <row r="180" ht="12.75">
      <c r="B180" s="14"/>
    </row>
    <row r="181" ht="12.75">
      <c r="B181" s="14"/>
    </row>
    <row r="182" ht="12.75">
      <c r="B182" s="14"/>
    </row>
    <row r="183" ht="12.75">
      <c r="B183" s="14"/>
    </row>
    <row r="184" ht="12.75">
      <c r="B184" s="14"/>
    </row>
    <row r="185" ht="12.75">
      <c r="B185" s="14"/>
    </row>
    <row r="186" ht="12.75">
      <c r="B186" s="14"/>
    </row>
    <row r="187" ht="12.75">
      <c r="B187" s="14"/>
    </row>
    <row r="188" ht="12.75">
      <c r="B188" s="14"/>
    </row>
    <row r="189" ht="12.75">
      <c r="B189" s="14"/>
    </row>
    <row r="190" ht="12.75">
      <c r="B190" s="14"/>
    </row>
    <row r="191" ht="12.75">
      <c r="B191" s="14"/>
    </row>
    <row r="192" ht="12.75">
      <c r="B192" s="14"/>
    </row>
    <row r="193" ht="12.75">
      <c r="B193" s="14"/>
    </row>
    <row r="194" ht="12.75">
      <c r="B194" s="14"/>
    </row>
    <row r="195" ht="12.75">
      <c r="B195" s="14"/>
    </row>
    <row r="196" ht="12.75">
      <c r="B196" s="14"/>
    </row>
    <row r="197" ht="12.75">
      <c r="B197" s="14"/>
    </row>
    <row r="198" ht="12.75">
      <c r="B198" s="14"/>
    </row>
    <row r="199" ht="12.75">
      <c r="B199" s="14"/>
    </row>
    <row r="200" ht="12.75">
      <c r="B200" s="14"/>
    </row>
    <row r="201" ht="12.75">
      <c r="B201" s="14"/>
    </row>
    <row r="202" ht="12.75">
      <c r="B202" s="14"/>
    </row>
    <row r="203" ht="12.75">
      <c r="B203" s="14"/>
    </row>
    <row r="204" ht="12.75">
      <c r="B204" s="14"/>
    </row>
    <row r="205" ht="12.75">
      <c r="B205" s="14"/>
    </row>
    <row r="206" ht="12.75">
      <c r="B206" s="14"/>
    </row>
    <row r="207" ht="12.75">
      <c r="B207" s="14"/>
    </row>
    <row r="208" ht="12.75">
      <c r="B208" s="14"/>
    </row>
    <row r="209" ht="12.75">
      <c r="B209" s="14"/>
    </row>
    <row r="210" ht="12.75">
      <c r="B210" s="14"/>
    </row>
    <row r="211" ht="12.75">
      <c r="B211" s="14"/>
    </row>
    <row r="212" ht="12.75">
      <c r="B212" s="14"/>
    </row>
    <row r="213" ht="12.75">
      <c r="B213" s="14"/>
    </row>
    <row r="214" ht="12.75">
      <c r="B214" s="14"/>
    </row>
    <row r="215" ht="12.75">
      <c r="B215" s="14"/>
    </row>
    <row r="216" ht="12.75">
      <c r="B216" s="14"/>
    </row>
    <row r="217" ht="12.75">
      <c r="B217" s="14"/>
    </row>
    <row r="218" ht="12.75">
      <c r="B218" s="14"/>
    </row>
    <row r="219" ht="12.75">
      <c r="B219" s="14"/>
    </row>
    <row r="220" ht="12.75">
      <c r="B220" s="14"/>
    </row>
    <row r="221" ht="12.75">
      <c r="B221" s="14"/>
    </row>
    <row r="222" ht="12.75">
      <c r="B222" s="14"/>
    </row>
    <row r="223" ht="12.75">
      <c r="B223" s="14"/>
    </row>
    <row r="224" ht="12.75">
      <c r="B224" s="14"/>
    </row>
    <row r="225" ht="12.75">
      <c r="B225" s="14"/>
    </row>
    <row r="226" ht="12.75">
      <c r="B226" s="14"/>
    </row>
    <row r="227" ht="12.75">
      <c r="B227" s="14"/>
    </row>
    <row r="228" ht="12.75">
      <c r="B228" s="14"/>
    </row>
    <row r="229" ht="12.75">
      <c r="B229" s="14"/>
    </row>
    <row r="230" ht="12.75">
      <c r="B230" s="14"/>
    </row>
    <row r="231" ht="12.75">
      <c r="B231" s="14"/>
    </row>
    <row r="232" ht="12.75">
      <c r="B232" s="14"/>
    </row>
    <row r="233" ht="12.75">
      <c r="B233" s="14"/>
    </row>
    <row r="234" ht="12.75">
      <c r="B234" s="14"/>
    </row>
    <row r="235" ht="12.75">
      <c r="B235" s="14"/>
    </row>
    <row r="236" ht="12.75">
      <c r="B236" s="14"/>
    </row>
    <row r="237" ht="12.75">
      <c r="B237" s="14"/>
    </row>
    <row r="238" ht="12.75">
      <c r="B238" s="14"/>
    </row>
    <row r="239" ht="12.75">
      <c r="B239" s="14"/>
    </row>
    <row r="240" ht="12.75">
      <c r="B240" s="14"/>
    </row>
    <row r="241" ht="12.75">
      <c r="B241" s="14"/>
    </row>
    <row r="242" ht="12.75">
      <c r="B242" s="14"/>
    </row>
    <row r="243" ht="12.75">
      <c r="B243" s="14"/>
    </row>
    <row r="244" ht="12.75">
      <c r="B244" s="14"/>
    </row>
    <row r="245" ht="12.75">
      <c r="B245" s="14"/>
    </row>
    <row r="246" ht="12.75">
      <c r="B246" s="14"/>
    </row>
    <row r="247" ht="12.75">
      <c r="B247" s="14"/>
    </row>
    <row r="248" ht="12.75">
      <c r="B248" s="14"/>
    </row>
    <row r="249" ht="12.75">
      <c r="B249" s="14"/>
    </row>
    <row r="250" ht="12.75">
      <c r="B250" s="14"/>
    </row>
    <row r="251" ht="12.75">
      <c r="B251" s="14"/>
    </row>
    <row r="252" ht="12.75">
      <c r="B252" s="14"/>
    </row>
    <row r="253" ht="12.75">
      <c r="B253" s="14"/>
    </row>
    <row r="254" ht="12.75">
      <c r="B254" s="14"/>
    </row>
    <row r="255" ht="12.75">
      <c r="B255" s="14"/>
    </row>
    <row r="256" ht="12.75">
      <c r="B256" s="14"/>
    </row>
    <row r="257" ht="12.75">
      <c r="B257" s="14"/>
    </row>
    <row r="258" ht="12.75">
      <c r="B258" s="14"/>
    </row>
    <row r="259" ht="12.75">
      <c r="B259" s="14"/>
    </row>
    <row r="260" ht="12.75">
      <c r="B260" s="14"/>
    </row>
    <row r="261" ht="12.75">
      <c r="B261" s="14"/>
    </row>
    <row r="262" ht="12.75">
      <c r="B262" s="14"/>
    </row>
    <row r="263" ht="12.75">
      <c r="B263" s="14"/>
    </row>
    <row r="264" ht="12.75">
      <c r="B264" s="14"/>
    </row>
    <row r="265" ht="12.75">
      <c r="B265" s="14"/>
    </row>
    <row r="266" ht="12.75">
      <c r="B266" s="14"/>
    </row>
    <row r="267" ht="12.75">
      <c r="B267" s="14"/>
    </row>
    <row r="268" ht="12.75">
      <c r="B268" s="14"/>
    </row>
    <row r="269" ht="12.75">
      <c r="B269" s="14"/>
    </row>
    <row r="270" ht="12.75">
      <c r="B270" s="14"/>
    </row>
    <row r="271" ht="12.75">
      <c r="B271" s="14"/>
    </row>
    <row r="272" ht="12.75">
      <c r="B272" s="14"/>
    </row>
    <row r="273" ht="12.75">
      <c r="B273" s="14"/>
    </row>
    <row r="274" ht="12.75">
      <c r="B274" s="14"/>
    </row>
    <row r="275" ht="12.75">
      <c r="B275" s="14"/>
    </row>
    <row r="276" ht="12.75">
      <c r="B276" s="14"/>
    </row>
    <row r="277" ht="12.75">
      <c r="B277" s="14"/>
    </row>
    <row r="278" ht="12.75">
      <c r="B278" s="14"/>
    </row>
    <row r="279" ht="12.75">
      <c r="B279" s="14"/>
    </row>
    <row r="280" ht="12.75">
      <c r="B280" s="14"/>
    </row>
    <row r="281" ht="12.75">
      <c r="B281" s="14"/>
    </row>
    <row r="282" ht="12.75">
      <c r="B282" s="14"/>
    </row>
    <row r="283" ht="12.75">
      <c r="B283" s="14"/>
    </row>
    <row r="284" ht="12.75">
      <c r="B284" s="14"/>
    </row>
    <row r="285" ht="12.75">
      <c r="B285" s="14"/>
    </row>
    <row r="286" ht="12.75">
      <c r="B286" s="14"/>
    </row>
    <row r="287" ht="12.75">
      <c r="B287" s="14"/>
    </row>
    <row r="288" ht="12.75">
      <c r="B288" s="14"/>
    </row>
    <row r="289" ht="12.75">
      <c r="B289" s="14"/>
    </row>
    <row r="290" ht="12.75">
      <c r="B290" s="14"/>
    </row>
    <row r="291" ht="12.75">
      <c r="B291" s="14"/>
    </row>
    <row r="292" ht="12.75">
      <c r="B292" s="14"/>
    </row>
    <row r="293" ht="12.75">
      <c r="B293" s="14"/>
    </row>
    <row r="294" ht="12.75">
      <c r="B294" s="14"/>
    </row>
    <row r="295" ht="12.75">
      <c r="B295" s="14"/>
    </row>
    <row r="296" ht="12.75">
      <c r="B296" s="14"/>
    </row>
    <row r="297" ht="12.75">
      <c r="B297" s="14"/>
    </row>
    <row r="298" ht="12.75">
      <c r="B298" s="14"/>
    </row>
    <row r="299" ht="12.75">
      <c r="B299" s="14"/>
    </row>
    <row r="300" ht="12.75">
      <c r="B300" s="14"/>
    </row>
    <row r="301" ht="12.75">
      <c r="B301" s="14"/>
    </row>
    <row r="302" ht="12.75">
      <c r="B302" s="14"/>
    </row>
    <row r="303" ht="12.75">
      <c r="B303" s="14"/>
    </row>
    <row r="304" ht="12.75">
      <c r="B304" s="14"/>
    </row>
    <row r="305" ht="12.75">
      <c r="B305" s="14"/>
    </row>
    <row r="306" ht="12.75">
      <c r="B306" s="14"/>
    </row>
    <row r="307" ht="12.75">
      <c r="B307" s="14"/>
    </row>
    <row r="308" ht="12.75">
      <c r="B308" s="14"/>
    </row>
    <row r="309" ht="12.75">
      <c r="B309" s="14"/>
    </row>
    <row r="310" ht="12.75">
      <c r="B310" s="14"/>
    </row>
    <row r="311" ht="12.75">
      <c r="B311" s="14"/>
    </row>
    <row r="312" ht="12.75">
      <c r="B312" s="14"/>
    </row>
    <row r="313" ht="12.75">
      <c r="B313" s="14"/>
    </row>
    <row r="314" ht="12.75">
      <c r="B314" s="14"/>
    </row>
    <row r="315" ht="12.75">
      <c r="B315" s="14"/>
    </row>
    <row r="316" ht="12.75">
      <c r="B316" s="14"/>
    </row>
    <row r="317" ht="12.75">
      <c r="B317" s="14"/>
    </row>
    <row r="318" ht="12.75">
      <c r="B318" s="14"/>
    </row>
    <row r="319" ht="12.75">
      <c r="B319" s="14"/>
    </row>
    <row r="320" ht="12.75">
      <c r="B320" s="14"/>
    </row>
    <row r="321" ht="12.75">
      <c r="B321" s="14"/>
    </row>
    <row r="322" ht="12.75">
      <c r="B322" s="14"/>
    </row>
    <row r="323" ht="12.75">
      <c r="B323" s="14"/>
    </row>
    <row r="324" ht="12.75">
      <c r="B324" s="14"/>
    </row>
    <row r="325" ht="12.75">
      <c r="B325" s="14"/>
    </row>
    <row r="326" ht="12.75">
      <c r="B326" s="14"/>
    </row>
    <row r="327" ht="12.75">
      <c r="B327" s="14"/>
    </row>
    <row r="328" ht="12.75">
      <c r="B328" s="14"/>
    </row>
    <row r="329" ht="12.75">
      <c r="B329" s="14"/>
    </row>
    <row r="330" ht="12.75">
      <c r="B330" s="14"/>
    </row>
    <row r="331" ht="12.75">
      <c r="B331" s="14"/>
    </row>
    <row r="332" ht="12.75">
      <c r="B332" s="14"/>
    </row>
    <row r="333" ht="12.75">
      <c r="B333" s="14"/>
    </row>
    <row r="334" ht="12.75">
      <c r="B334" s="14"/>
    </row>
    <row r="335" ht="12.75">
      <c r="B335" s="14"/>
    </row>
    <row r="336" ht="12.75">
      <c r="B336" s="14"/>
    </row>
    <row r="337" ht="12.75">
      <c r="B337" s="14"/>
    </row>
    <row r="338" ht="12.75">
      <c r="B338" s="14"/>
    </row>
    <row r="339" ht="12.75">
      <c r="B339" s="14"/>
    </row>
    <row r="340" ht="12.75">
      <c r="B340" s="14"/>
    </row>
    <row r="341" ht="12.75">
      <c r="B341" s="14"/>
    </row>
    <row r="342" ht="12.75">
      <c r="B342" s="14"/>
    </row>
    <row r="343" ht="12.75">
      <c r="B343" s="14"/>
    </row>
    <row r="344" ht="12.75">
      <c r="B344" s="14"/>
    </row>
    <row r="345" ht="12.75">
      <c r="B345" s="14"/>
    </row>
    <row r="346" ht="12.75">
      <c r="B346" s="14"/>
    </row>
    <row r="347" ht="12.75">
      <c r="B347" s="14"/>
    </row>
    <row r="348" ht="12.75">
      <c r="B348" s="14"/>
    </row>
    <row r="349" ht="12.75">
      <c r="B349" s="14"/>
    </row>
    <row r="350" ht="12.75">
      <c r="B350" s="14"/>
    </row>
    <row r="351" ht="12.75">
      <c r="B351" s="14"/>
    </row>
    <row r="352" ht="12.75">
      <c r="B352" s="14"/>
    </row>
    <row r="353" ht="12.75">
      <c r="B353" s="14"/>
    </row>
    <row r="354" ht="12.75">
      <c r="B354" s="14"/>
    </row>
    <row r="355" ht="12.75">
      <c r="B355" s="14"/>
    </row>
    <row r="356" ht="12.75">
      <c r="B356" s="14"/>
    </row>
    <row r="357" ht="12.75">
      <c r="B357" s="14"/>
    </row>
    <row r="358" ht="12.75">
      <c r="B358" s="14"/>
    </row>
    <row r="359" ht="12.75">
      <c r="B359" s="14"/>
    </row>
    <row r="360" ht="12.75">
      <c r="B360" s="14"/>
    </row>
    <row r="361" ht="12.75">
      <c r="B361" s="14"/>
    </row>
    <row r="362" ht="12.75">
      <c r="B362" s="14"/>
    </row>
    <row r="363" ht="12.75">
      <c r="B363" s="14"/>
    </row>
    <row r="364" ht="12.75">
      <c r="B364" s="14"/>
    </row>
    <row r="365" ht="12.75">
      <c r="B365" s="14"/>
    </row>
    <row r="366" ht="12.75">
      <c r="B366" s="14"/>
    </row>
    <row r="367" ht="12.75">
      <c r="B367" s="14"/>
    </row>
    <row r="368" ht="12.75">
      <c r="B368" s="14"/>
    </row>
    <row r="369" ht="12.75">
      <c r="B369" s="14"/>
    </row>
    <row r="370" ht="12.75">
      <c r="B370" s="14"/>
    </row>
    <row r="371" ht="12.75">
      <c r="B371" s="14"/>
    </row>
    <row r="372" ht="12.75">
      <c r="B372" s="14"/>
    </row>
    <row r="373" ht="12.75">
      <c r="B373" s="14"/>
    </row>
    <row r="374" ht="12.75">
      <c r="B374" s="14"/>
    </row>
    <row r="375" ht="12.75">
      <c r="B375" s="14"/>
    </row>
    <row r="376" ht="12.75">
      <c r="B376" s="14"/>
    </row>
    <row r="377" ht="12.75">
      <c r="B377" s="14"/>
    </row>
    <row r="378" ht="12.75">
      <c r="B378" s="14"/>
    </row>
    <row r="379" ht="12.75">
      <c r="B379" s="14"/>
    </row>
    <row r="380" ht="12.75">
      <c r="B380" s="14"/>
    </row>
    <row r="381" ht="12.75">
      <c r="B381" s="14"/>
    </row>
    <row r="382" ht="12.75">
      <c r="B382" s="14"/>
    </row>
    <row r="383" ht="12.75">
      <c r="B383" s="14"/>
    </row>
    <row r="384" ht="12.75">
      <c r="B384" s="14"/>
    </row>
    <row r="385" ht="12.75">
      <c r="B385" s="14"/>
    </row>
    <row r="386" ht="12.75">
      <c r="B386" s="14"/>
    </row>
    <row r="387" ht="12.75">
      <c r="B387" s="14"/>
    </row>
    <row r="388" ht="12.75">
      <c r="B388" s="14"/>
    </row>
    <row r="389" ht="12.75">
      <c r="B389" s="14"/>
    </row>
    <row r="390" ht="12.75">
      <c r="B390" s="14"/>
    </row>
    <row r="391" ht="12.75">
      <c r="B391" s="14"/>
    </row>
    <row r="392" ht="12.75">
      <c r="B392" s="14"/>
    </row>
    <row r="393" ht="12.75">
      <c r="B393" s="14"/>
    </row>
    <row r="394" ht="12.75">
      <c r="B394" s="14"/>
    </row>
    <row r="395" ht="12.75">
      <c r="B395" s="14"/>
    </row>
    <row r="396" ht="12.75">
      <c r="B396" s="14"/>
    </row>
    <row r="397" ht="12.75">
      <c r="B397" s="14"/>
    </row>
    <row r="398" ht="12.75">
      <c r="B398" s="14"/>
    </row>
    <row r="399" ht="12.75">
      <c r="B399" s="14"/>
    </row>
    <row r="400" ht="12.75">
      <c r="B400" s="14"/>
    </row>
    <row r="401" ht="12.75">
      <c r="B401" s="14"/>
    </row>
    <row r="402" ht="12.75">
      <c r="B402" s="14"/>
    </row>
    <row r="403" ht="12.75">
      <c r="B403" s="14"/>
    </row>
    <row r="404" ht="12.75">
      <c r="B404" s="14"/>
    </row>
    <row r="405" ht="12.75">
      <c r="B405" s="14"/>
    </row>
    <row r="406" ht="12.75">
      <c r="B406" s="14"/>
    </row>
    <row r="407" ht="12.75">
      <c r="B407" s="14"/>
    </row>
    <row r="408" ht="12.75">
      <c r="B408" s="14"/>
    </row>
    <row r="409" ht="12.75">
      <c r="B409" s="14"/>
    </row>
    <row r="410" ht="12.75">
      <c r="B410" s="14"/>
    </row>
    <row r="411" ht="12.75">
      <c r="B411" s="14"/>
    </row>
    <row r="412" ht="12.75">
      <c r="B412" s="14"/>
    </row>
    <row r="413" ht="12.75">
      <c r="B413" s="14"/>
    </row>
    <row r="414" ht="12.75">
      <c r="B414" s="14"/>
    </row>
    <row r="415" ht="12.75">
      <c r="B415" s="14"/>
    </row>
    <row r="416" ht="12.75">
      <c r="B416" s="14"/>
    </row>
    <row r="417" ht="12.75">
      <c r="B417" s="14"/>
    </row>
    <row r="418" ht="12.75">
      <c r="B418" s="14"/>
    </row>
    <row r="419" ht="12.75">
      <c r="B419" s="14"/>
    </row>
    <row r="420" ht="12.75">
      <c r="B420" s="14"/>
    </row>
    <row r="421" ht="12.75">
      <c r="B421" s="14"/>
    </row>
    <row r="422" ht="12.75">
      <c r="B422" s="14"/>
    </row>
    <row r="423" ht="12.75">
      <c r="B423" s="14"/>
    </row>
    <row r="424" ht="12.75">
      <c r="B424" s="14"/>
    </row>
    <row r="425" ht="12.75">
      <c r="B425" s="14"/>
    </row>
    <row r="426" ht="12.75">
      <c r="B426" s="14"/>
    </row>
    <row r="427" ht="12.75">
      <c r="B427" s="14"/>
    </row>
    <row r="428" ht="12.75">
      <c r="B428" s="14"/>
    </row>
    <row r="429" ht="12.75">
      <c r="B429" s="14"/>
    </row>
    <row r="430" ht="12.75">
      <c r="B430" s="14"/>
    </row>
    <row r="431" ht="12.75">
      <c r="B431" s="14"/>
    </row>
    <row r="432" ht="12.75">
      <c r="B432" s="14"/>
    </row>
    <row r="433" ht="12.75">
      <c r="B433" s="14"/>
    </row>
    <row r="434" ht="12.75">
      <c r="B434" s="14"/>
    </row>
    <row r="435" ht="12.75">
      <c r="B435" s="14"/>
    </row>
    <row r="436" ht="12.75">
      <c r="B436" s="14"/>
    </row>
    <row r="437" ht="12.75">
      <c r="B437" s="14"/>
    </row>
    <row r="438" ht="12.75">
      <c r="B438" s="14"/>
    </row>
    <row r="439" ht="12.75">
      <c r="B439" s="14"/>
    </row>
    <row r="440" ht="12.75">
      <c r="B440" s="14"/>
    </row>
    <row r="441" ht="12.75">
      <c r="B441" s="14"/>
    </row>
    <row r="442" ht="12.75">
      <c r="B442" s="14"/>
    </row>
    <row r="443" ht="12.75">
      <c r="B443" s="14"/>
    </row>
    <row r="444" ht="12.75">
      <c r="B444" s="14"/>
    </row>
    <row r="445" ht="12.75">
      <c r="B445" s="14"/>
    </row>
    <row r="446" ht="12.75">
      <c r="B446" s="14"/>
    </row>
    <row r="447" ht="12.75">
      <c r="B447" s="14"/>
    </row>
    <row r="448" ht="12.75">
      <c r="B448" s="14"/>
    </row>
    <row r="449" ht="12.75">
      <c r="B449" s="14"/>
    </row>
    <row r="450" ht="12.75">
      <c r="B450" s="14"/>
    </row>
    <row r="451" ht="12.75">
      <c r="B451" s="14"/>
    </row>
    <row r="452" ht="12.75">
      <c r="B452" s="14"/>
    </row>
    <row r="453" ht="12.75">
      <c r="B453" s="14"/>
    </row>
    <row r="454" ht="12.75">
      <c r="B454" s="14"/>
    </row>
    <row r="455" ht="12.75">
      <c r="B455" s="14"/>
    </row>
    <row r="456" ht="12.75">
      <c r="B456" s="14"/>
    </row>
    <row r="457" ht="12.75">
      <c r="B457" s="14"/>
    </row>
    <row r="458" ht="12.75">
      <c r="B458" s="14"/>
    </row>
    <row r="459" ht="12.75">
      <c r="B459" s="14"/>
    </row>
    <row r="460" ht="12.75">
      <c r="B460" s="14"/>
    </row>
    <row r="461" ht="12.75">
      <c r="B461" s="14"/>
    </row>
    <row r="462" ht="12.75">
      <c r="B462" s="14"/>
    </row>
    <row r="463" ht="12.75">
      <c r="B463" s="14"/>
    </row>
    <row r="464" ht="12.75">
      <c r="B464" s="14"/>
    </row>
    <row r="465" ht="12.75">
      <c r="B465" s="14"/>
    </row>
    <row r="466" ht="12.75">
      <c r="B466" s="14"/>
    </row>
    <row r="467" ht="12.75">
      <c r="B467" s="14"/>
    </row>
    <row r="468" ht="12.75">
      <c r="B468" s="14"/>
    </row>
    <row r="469" ht="12.75">
      <c r="B469" s="14"/>
    </row>
    <row r="470" ht="12.75">
      <c r="B470" s="14"/>
    </row>
    <row r="471" ht="12.75">
      <c r="B471" s="14"/>
    </row>
    <row r="472" ht="12.75">
      <c r="B472" s="14"/>
    </row>
    <row r="473" ht="12.75">
      <c r="B473" s="14"/>
    </row>
    <row r="474" ht="12.75">
      <c r="B474" s="14"/>
    </row>
    <row r="475" ht="12.75">
      <c r="B475" s="14"/>
    </row>
    <row r="476" ht="12.75">
      <c r="B476" s="14"/>
    </row>
    <row r="477" ht="12.75">
      <c r="B477" s="14"/>
    </row>
    <row r="478" ht="12.75">
      <c r="B478" s="14"/>
    </row>
    <row r="479" ht="12.75">
      <c r="B479" s="14"/>
    </row>
    <row r="480" ht="12.75">
      <c r="B480" s="14"/>
    </row>
    <row r="481" ht="12.75">
      <c r="B481" s="14"/>
    </row>
    <row r="482" ht="12.75">
      <c r="B482" s="14"/>
    </row>
    <row r="483" ht="12.75">
      <c r="B483" s="14"/>
    </row>
    <row r="484" ht="12.75">
      <c r="B484" s="14"/>
    </row>
    <row r="485" ht="12.75">
      <c r="B485" s="14"/>
    </row>
    <row r="486" ht="12.75">
      <c r="B486" s="14"/>
    </row>
    <row r="487" ht="12.75">
      <c r="B487" s="14"/>
    </row>
    <row r="488" ht="12.75">
      <c r="B488" s="14"/>
    </row>
    <row r="489" ht="12.75">
      <c r="B489" s="14"/>
    </row>
    <row r="490" ht="12.75">
      <c r="B490" s="14"/>
    </row>
    <row r="491" ht="12.75">
      <c r="B491" s="14"/>
    </row>
    <row r="492" ht="12.75">
      <c r="B492" s="14"/>
    </row>
    <row r="493" ht="12.75">
      <c r="B493" s="14"/>
    </row>
    <row r="494" ht="12.75">
      <c r="B494" s="14"/>
    </row>
    <row r="495" ht="12.75">
      <c r="B495" s="14"/>
    </row>
    <row r="496" ht="12.75">
      <c r="B496" s="14"/>
    </row>
    <row r="497" ht="12.75">
      <c r="B497" s="14"/>
    </row>
    <row r="498" ht="12.75">
      <c r="B498" s="14"/>
    </row>
    <row r="499" ht="12.75">
      <c r="B499" s="14"/>
    </row>
    <row r="500" ht="12.75">
      <c r="B500" s="14"/>
    </row>
    <row r="501" ht="12.75">
      <c r="B501" s="14"/>
    </row>
    <row r="502" ht="12.75">
      <c r="B502" s="14"/>
    </row>
    <row r="503" ht="12.75">
      <c r="B503" s="14"/>
    </row>
    <row r="504" ht="12.75">
      <c r="B504" s="14"/>
    </row>
    <row r="505" ht="12.75">
      <c r="B505" s="14"/>
    </row>
    <row r="506" ht="12.75">
      <c r="B506" s="14"/>
    </row>
    <row r="507" ht="12.75">
      <c r="B507" s="14"/>
    </row>
    <row r="508" ht="12.75">
      <c r="B508" s="14"/>
    </row>
    <row r="509" ht="12.75">
      <c r="B509" s="14"/>
    </row>
    <row r="510" ht="12.75">
      <c r="B510" s="14"/>
    </row>
    <row r="511" ht="12.75">
      <c r="B511" s="14"/>
    </row>
    <row r="512" ht="12.75">
      <c r="B512" s="14"/>
    </row>
    <row r="513" ht="12.75">
      <c r="B513" s="14"/>
    </row>
    <row r="514" ht="12.75">
      <c r="B514" s="14"/>
    </row>
    <row r="515" ht="12.75">
      <c r="B515" s="14"/>
    </row>
    <row r="516" ht="12.75">
      <c r="B516" s="14"/>
    </row>
    <row r="517" ht="12.75">
      <c r="B517" s="14"/>
    </row>
    <row r="518" ht="12.75">
      <c r="B518" s="14"/>
    </row>
    <row r="519" ht="12.75">
      <c r="B519" s="14"/>
    </row>
    <row r="520" ht="12.75">
      <c r="B520" s="14"/>
    </row>
    <row r="521" ht="12.75">
      <c r="B521" s="14"/>
    </row>
    <row r="522" ht="12.75">
      <c r="B522" s="14"/>
    </row>
    <row r="523" ht="12.75">
      <c r="B523" s="14"/>
    </row>
    <row r="524" ht="12.75">
      <c r="B524" s="14"/>
    </row>
    <row r="525" ht="12.75">
      <c r="B525" s="14"/>
    </row>
    <row r="526" ht="12.75">
      <c r="B526" s="14"/>
    </row>
    <row r="527" ht="12.75">
      <c r="B527" s="14"/>
    </row>
    <row r="528" ht="12.75">
      <c r="B528" s="14"/>
    </row>
    <row r="529" ht="12.75">
      <c r="B529" s="14"/>
    </row>
    <row r="530" ht="12.75">
      <c r="B530" s="14"/>
    </row>
    <row r="531" ht="12.75">
      <c r="B531" s="14"/>
    </row>
    <row r="532" ht="12.75">
      <c r="B532" s="14"/>
    </row>
    <row r="533" ht="12.75">
      <c r="B533" s="14"/>
    </row>
    <row r="534" ht="12.75">
      <c r="B534" s="14"/>
    </row>
    <row r="535" ht="12.75">
      <c r="B535" s="14"/>
    </row>
    <row r="536" ht="12.75">
      <c r="B536" s="14"/>
    </row>
    <row r="537" ht="12.75">
      <c r="B537" s="14"/>
    </row>
    <row r="538" ht="12.75">
      <c r="B538" s="14"/>
    </row>
    <row r="539" ht="12.75">
      <c r="B539" s="14"/>
    </row>
    <row r="540" ht="12.75">
      <c r="B540" s="14"/>
    </row>
    <row r="541" ht="12.75">
      <c r="B541" s="14"/>
    </row>
    <row r="542" ht="12.75">
      <c r="B542" s="14"/>
    </row>
    <row r="543" ht="12.75">
      <c r="B543" s="14"/>
    </row>
    <row r="544" ht="12.75">
      <c r="B544" s="14"/>
    </row>
    <row r="545" ht="12.75">
      <c r="B545" s="14"/>
    </row>
    <row r="546" ht="12.75">
      <c r="B546" s="14"/>
    </row>
    <row r="547" ht="12.75">
      <c r="B547" s="14"/>
    </row>
    <row r="548" ht="12.75">
      <c r="B548" s="14"/>
    </row>
    <row r="549" ht="12.75">
      <c r="B549" s="14"/>
    </row>
    <row r="550" ht="12.75">
      <c r="B550" s="14"/>
    </row>
    <row r="551" ht="12.75">
      <c r="B551" s="14"/>
    </row>
    <row r="552" ht="12.75">
      <c r="B552" s="14"/>
    </row>
    <row r="553" ht="12.75">
      <c r="B553" s="14"/>
    </row>
    <row r="554" ht="12.75">
      <c r="B554" s="14"/>
    </row>
    <row r="555" ht="12.75">
      <c r="B555" s="14"/>
    </row>
    <row r="556" ht="12.75">
      <c r="B556" s="14"/>
    </row>
    <row r="557" ht="12.75">
      <c r="B557" s="14"/>
    </row>
    <row r="558" ht="12.75">
      <c r="B558" s="14"/>
    </row>
    <row r="559" ht="12.75">
      <c r="B559" s="14"/>
    </row>
    <row r="560" ht="12.75">
      <c r="B560" s="14"/>
    </row>
    <row r="561" ht="12.75">
      <c r="B561" s="14"/>
    </row>
    <row r="562" ht="12.75">
      <c r="B562" s="14"/>
    </row>
    <row r="563" ht="12.75">
      <c r="B563" s="14"/>
    </row>
    <row r="564" ht="12.75">
      <c r="B564" s="14"/>
    </row>
    <row r="565" ht="12.75">
      <c r="B565" s="14"/>
    </row>
    <row r="566" ht="12.75">
      <c r="B566" s="14"/>
    </row>
    <row r="567" ht="12.75">
      <c r="B567" s="14"/>
    </row>
    <row r="568" ht="12.75">
      <c r="B568" s="14"/>
    </row>
    <row r="569" ht="12.75">
      <c r="B569" s="14"/>
    </row>
    <row r="570" ht="12.75">
      <c r="B570" s="14"/>
    </row>
    <row r="571" ht="12.75">
      <c r="B571" s="14"/>
    </row>
    <row r="572" ht="12.75">
      <c r="B572" s="14"/>
    </row>
    <row r="573" ht="12.75">
      <c r="B573" s="14"/>
    </row>
    <row r="574" ht="12.75">
      <c r="B574" s="14"/>
    </row>
    <row r="575" ht="12.75">
      <c r="B575" s="14"/>
    </row>
    <row r="576" ht="12.75">
      <c r="B576" s="14"/>
    </row>
    <row r="577" ht="12.75">
      <c r="B577" s="14"/>
    </row>
    <row r="578" ht="12.75">
      <c r="B578" s="14"/>
    </row>
    <row r="579" ht="12.75">
      <c r="B579" s="14"/>
    </row>
    <row r="580" ht="12.75">
      <c r="B580" s="14"/>
    </row>
    <row r="581" ht="12.75">
      <c r="B581" s="14"/>
    </row>
    <row r="582" ht="12.75">
      <c r="B582" s="14"/>
    </row>
    <row r="583" ht="12.75">
      <c r="B583" s="14"/>
    </row>
    <row r="584" ht="12.75">
      <c r="B584" s="14"/>
    </row>
    <row r="585" ht="12.75">
      <c r="B585" s="14"/>
    </row>
    <row r="586" ht="12.75">
      <c r="B586" s="14"/>
    </row>
    <row r="587" ht="12.75">
      <c r="B587" s="14"/>
    </row>
    <row r="588" ht="12.75">
      <c r="B588" s="14"/>
    </row>
    <row r="589" ht="12.75">
      <c r="B589" s="14"/>
    </row>
    <row r="590" ht="12.75">
      <c r="B590" s="14"/>
    </row>
    <row r="591" ht="12.75">
      <c r="B591" s="14"/>
    </row>
    <row r="592" ht="12.75">
      <c r="B592" s="14"/>
    </row>
    <row r="593" ht="12.75">
      <c r="B593" s="14"/>
    </row>
    <row r="594" ht="12.75">
      <c r="B594" s="14"/>
    </row>
    <row r="595" ht="12.75">
      <c r="B595" s="14"/>
    </row>
    <row r="596" ht="12.75">
      <c r="B596" s="14"/>
    </row>
    <row r="597" ht="12.75">
      <c r="B597" s="14"/>
    </row>
    <row r="598" ht="12.75">
      <c r="B598" s="14"/>
    </row>
    <row r="599" ht="12.75">
      <c r="B599" s="14"/>
    </row>
    <row r="600" ht="12.75">
      <c r="B600" s="14"/>
    </row>
    <row r="601" ht="12.75">
      <c r="B601" s="14"/>
    </row>
    <row r="602" ht="12.75">
      <c r="B602" s="14"/>
    </row>
    <row r="603" ht="12.75">
      <c r="B603" s="14"/>
    </row>
    <row r="604" ht="12.75">
      <c r="B604" s="14"/>
    </row>
    <row r="605" ht="12.75">
      <c r="B605" s="14"/>
    </row>
    <row r="606" ht="12.75">
      <c r="B606" s="14"/>
    </row>
    <row r="607" ht="12.75">
      <c r="B607" s="14"/>
    </row>
    <row r="608" ht="12.75">
      <c r="B608" s="14"/>
    </row>
    <row r="609" ht="12.75">
      <c r="B609" s="14"/>
    </row>
    <row r="610" ht="12.75">
      <c r="B610" s="14"/>
    </row>
    <row r="611" ht="12.75">
      <c r="B611" s="14"/>
    </row>
    <row r="612" ht="12.75">
      <c r="B612" s="14"/>
    </row>
    <row r="613" ht="12.75">
      <c r="B613" s="14"/>
    </row>
    <row r="614" ht="12.75">
      <c r="B614" s="14"/>
    </row>
    <row r="615" ht="12.75">
      <c r="B615" s="14"/>
    </row>
    <row r="616" ht="12.75">
      <c r="B616" s="14"/>
    </row>
    <row r="617" ht="12.75">
      <c r="B617" s="14"/>
    </row>
    <row r="618" ht="12.75">
      <c r="B618" s="14"/>
    </row>
    <row r="619" ht="12.75">
      <c r="B619" s="14"/>
    </row>
    <row r="620" ht="12.75">
      <c r="B620" s="14"/>
    </row>
    <row r="621" ht="12.75">
      <c r="B621" s="14"/>
    </row>
    <row r="622" ht="12.75">
      <c r="B622" s="14"/>
    </row>
    <row r="623" ht="12.75">
      <c r="B623" s="14"/>
    </row>
    <row r="624" ht="12.75">
      <c r="B624" s="14"/>
    </row>
    <row r="625" ht="12.75">
      <c r="B625" s="14"/>
    </row>
    <row r="626" ht="12.75">
      <c r="B626" s="14"/>
    </row>
    <row r="627" ht="12.75">
      <c r="B627" s="14"/>
    </row>
    <row r="628" ht="12.75">
      <c r="B628" s="14"/>
    </row>
    <row r="629" ht="12.75">
      <c r="B629" s="14"/>
    </row>
    <row r="630" ht="12.75">
      <c r="B630" s="14"/>
    </row>
    <row r="631" ht="12.75">
      <c r="B631" s="14"/>
    </row>
    <row r="632" ht="12.75">
      <c r="B632" s="14"/>
    </row>
    <row r="633" ht="12.75">
      <c r="B633" s="14"/>
    </row>
    <row r="634" ht="12.75">
      <c r="B634" s="14"/>
    </row>
    <row r="635" ht="12.75">
      <c r="B635" s="14"/>
    </row>
    <row r="636" ht="12.75">
      <c r="B636" s="14"/>
    </row>
    <row r="637" ht="12.75">
      <c r="B637" s="14"/>
    </row>
    <row r="638" ht="12.75">
      <c r="B638" s="14"/>
    </row>
    <row r="639" ht="12.75">
      <c r="B639" s="14"/>
    </row>
    <row r="640" ht="12.75">
      <c r="B640" s="14"/>
    </row>
    <row r="641" ht="12.75">
      <c r="B641" s="14"/>
    </row>
    <row r="642" ht="12.75">
      <c r="B642" s="14"/>
    </row>
    <row r="643" ht="12.75">
      <c r="B643" s="14"/>
    </row>
    <row r="644" ht="12.75">
      <c r="B644" s="14"/>
    </row>
    <row r="645" ht="12.75">
      <c r="B645" s="14"/>
    </row>
    <row r="646" ht="12.75">
      <c r="B646" s="14"/>
    </row>
    <row r="647" ht="12.75">
      <c r="B647" s="14"/>
    </row>
    <row r="648" ht="12.75">
      <c r="B648" s="14"/>
    </row>
    <row r="649" ht="12.75">
      <c r="B649" s="14"/>
    </row>
    <row r="650" ht="12.75">
      <c r="B650" s="14"/>
    </row>
    <row r="651" ht="12.75">
      <c r="B651" s="14"/>
    </row>
    <row r="652" ht="12.75">
      <c r="B652" s="14"/>
    </row>
    <row r="653" ht="12.75">
      <c r="B653" s="14"/>
    </row>
    <row r="654" ht="12.75">
      <c r="B654" s="14"/>
    </row>
    <row r="655" ht="12.75">
      <c r="B655" s="14"/>
    </row>
    <row r="656" ht="12.75">
      <c r="B656" s="14"/>
    </row>
    <row r="657" ht="12.75">
      <c r="B657" s="14"/>
    </row>
    <row r="658" ht="12.75">
      <c r="B658" s="14"/>
    </row>
    <row r="659" ht="12.75">
      <c r="B659" s="14"/>
    </row>
    <row r="660" ht="12.75">
      <c r="B660" s="14"/>
    </row>
    <row r="661" ht="12.75">
      <c r="B661" s="14"/>
    </row>
    <row r="662" ht="12.75">
      <c r="B662" s="14"/>
    </row>
    <row r="663" ht="12.75">
      <c r="B663" s="14"/>
    </row>
    <row r="664" ht="12.75">
      <c r="B664" s="14"/>
    </row>
    <row r="665" ht="12.75">
      <c r="B665" s="14"/>
    </row>
    <row r="666" ht="12.75">
      <c r="B666" s="14"/>
    </row>
    <row r="667" ht="12.75">
      <c r="B667" s="14"/>
    </row>
    <row r="668" ht="12.75">
      <c r="B668" s="14"/>
    </row>
    <row r="669" ht="12.75">
      <c r="B669" s="14"/>
    </row>
    <row r="670" ht="12.75">
      <c r="B670" s="14"/>
    </row>
    <row r="671" ht="12.75">
      <c r="B671" s="14"/>
    </row>
    <row r="672" ht="12.75">
      <c r="B672" s="14"/>
    </row>
    <row r="673" ht="12.75">
      <c r="B673" s="14"/>
    </row>
    <row r="674" ht="12.75">
      <c r="B674" s="14"/>
    </row>
    <row r="675" ht="12.75">
      <c r="B675" s="14"/>
    </row>
    <row r="676" ht="12.75">
      <c r="B676" s="14"/>
    </row>
    <row r="677" ht="12.75">
      <c r="B677" s="14"/>
    </row>
    <row r="678" ht="12.75">
      <c r="B678" s="14"/>
    </row>
    <row r="679" ht="12.75">
      <c r="B679" s="14"/>
    </row>
    <row r="680" ht="12.75">
      <c r="B680" s="14"/>
    </row>
    <row r="681" ht="12.75">
      <c r="B681" s="14"/>
    </row>
    <row r="682" ht="12.75">
      <c r="B682" s="14"/>
    </row>
    <row r="683" ht="12.75">
      <c r="B683" s="14"/>
    </row>
    <row r="684" ht="12.75">
      <c r="B684" s="14"/>
    </row>
    <row r="685" ht="12.75">
      <c r="B685" s="14"/>
    </row>
    <row r="686" ht="12.75">
      <c r="B686" s="14"/>
    </row>
    <row r="687" ht="12.75">
      <c r="B687" s="14"/>
    </row>
    <row r="688" ht="12.75">
      <c r="B688" s="14"/>
    </row>
    <row r="689" ht="12.75">
      <c r="B689" s="14"/>
    </row>
    <row r="690" ht="12.75">
      <c r="B690" s="14"/>
    </row>
    <row r="691" ht="12.75">
      <c r="B691" s="14"/>
    </row>
    <row r="692" ht="12.75">
      <c r="B692" s="14"/>
    </row>
    <row r="693" ht="12.75">
      <c r="B693" s="14"/>
    </row>
    <row r="694" ht="12.75">
      <c r="B694" s="14"/>
    </row>
    <row r="695" ht="12.75">
      <c r="B695" s="14"/>
    </row>
    <row r="696" ht="12.75">
      <c r="B696" s="14"/>
    </row>
    <row r="697" ht="12.75">
      <c r="B697" s="14"/>
    </row>
    <row r="698" ht="12.75">
      <c r="B698" s="14"/>
    </row>
    <row r="699" ht="12.75">
      <c r="B699" s="14"/>
    </row>
    <row r="700" ht="12.75">
      <c r="B700" s="14"/>
    </row>
    <row r="701" ht="12.75">
      <c r="B701" s="14"/>
    </row>
    <row r="702" ht="12.75">
      <c r="B702" s="14"/>
    </row>
    <row r="703" ht="12.75">
      <c r="B703" s="14"/>
    </row>
    <row r="704" ht="12.75">
      <c r="B704" s="14"/>
    </row>
    <row r="705" ht="12.75">
      <c r="B705" s="14"/>
    </row>
    <row r="706" ht="12.75">
      <c r="B706" s="14"/>
    </row>
    <row r="707" ht="12.75">
      <c r="B707" s="14"/>
    </row>
    <row r="708" ht="12.75">
      <c r="B708" s="14"/>
    </row>
    <row r="709" ht="12.75">
      <c r="B709" s="14"/>
    </row>
    <row r="710" ht="12.75">
      <c r="B710" s="14"/>
    </row>
    <row r="711" ht="12.75">
      <c r="B711" s="14"/>
    </row>
    <row r="712" ht="12.75">
      <c r="B712" s="14"/>
    </row>
    <row r="713" ht="12.75">
      <c r="B713" s="14"/>
    </row>
    <row r="714" ht="12.75">
      <c r="B714" s="14"/>
    </row>
    <row r="715" ht="12.75">
      <c r="B715" s="14"/>
    </row>
    <row r="716" ht="12.75">
      <c r="B716" s="14"/>
    </row>
    <row r="717" ht="12.75">
      <c r="B717" s="14"/>
    </row>
    <row r="718" ht="12.75">
      <c r="B718" s="14"/>
    </row>
    <row r="719" ht="12.75">
      <c r="B719" s="14"/>
    </row>
    <row r="720" ht="12.75">
      <c r="B720" s="14"/>
    </row>
    <row r="721" ht="12.75">
      <c r="B721" s="14"/>
    </row>
    <row r="722" ht="12.75">
      <c r="B722" s="14"/>
    </row>
    <row r="723" ht="12.75">
      <c r="B723" s="14"/>
    </row>
    <row r="724" ht="12.75">
      <c r="B724" s="14"/>
    </row>
    <row r="725" ht="12.75">
      <c r="B725" s="14"/>
    </row>
    <row r="726" ht="12.75">
      <c r="B726" s="14"/>
    </row>
    <row r="727" ht="12.75">
      <c r="B727" s="14"/>
    </row>
    <row r="728" ht="12.75">
      <c r="B728" s="14"/>
    </row>
    <row r="729" ht="12.75">
      <c r="B729" s="14"/>
    </row>
    <row r="730" ht="12.75">
      <c r="B730" s="14"/>
    </row>
    <row r="731" ht="12.75">
      <c r="B731" s="14"/>
    </row>
    <row r="732" ht="12.75">
      <c r="B732" s="14"/>
    </row>
    <row r="733" ht="12.75">
      <c r="B733" s="14"/>
    </row>
    <row r="734" ht="12.75">
      <c r="B734" s="14"/>
    </row>
    <row r="735" ht="12.75">
      <c r="B735" s="14"/>
    </row>
    <row r="736" ht="12.75">
      <c r="B736" s="14"/>
    </row>
    <row r="737" ht="12.75">
      <c r="B737" s="14"/>
    </row>
    <row r="738" ht="12.75">
      <c r="B738" s="14"/>
    </row>
    <row r="739" ht="12.75">
      <c r="B739" s="14"/>
    </row>
    <row r="740" ht="12.75">
      <c r="B740" s="14"/>
    </row>
    <row r="741" ht="12.75">
      <c r="B741" s="14"/>
    </row>
    <row r="742" ht="12.75">
      <c r="B742" s="14"/>
    </row>
    <row r="743" ht="12.75">
      <c r="B743" s="14"/>
    </row>
    <row r="744" ht="12.75">
      <c r="B744" s="14"/>
    </row>
    <row r="745" ht="12.75">
      <c r="B745" s="14"/>
    </row>
    <row r="746" ht="12.75">
      <c r="B746" s="14"/>
    </row>
    <row r="747" ht="12.75">
      <c r="B747" s="14"/>
    </row>
    <row r="748" ht="12.75">
      <c r="B748" s="14"/>
    </row>
    <row r="749" ht="12.75">
      <c r="B749" s="14"/>
    </row>
    <row r="750" ht="12.75">
      <c r="B750" s="14"/>
    </row>
    <row r="751" ht="12.75">
      <c r="B751" s="14"/>
    </row>
    <row r="752" ht="12.75">
      <c r="B752" s="14"/>
    </row>
    <row r="753" ht="12.75">
      <c r="B753" s="14"/>
    </row>
    <row r="754" ht="12.75">
      <c r="B754" s="14"/>
    </row>
    <row r="755" ht="12.75">
      <c r="B755" s="14"/>
    </row>
    <row r="756" ht="12.75">
      <c r="B756" s="14"/>
    </row>
    <row r="757" ht="12.75">
      <c r="B757" s="14"/>
    </row>
    <row r="758" ht="12.75">
      <c r="B758" s="14"/>
    </row>
    <row r="759" ht="12.75">
      <c r="B759" s="14"/>
    </row>
    <row r="760" ht="12.75">
      <c r="B760" s="14"/>
    </row>
    <row r="761" ht="12.75">
      <c r="B761" s="14"/>
    </row>
    <row r="762" ht="12.75">
      <c r="B762" s="14"/>
    </row>
    <row r="763" ht="12.75">
      <c r="B763" s="14"/>
    </row>
    <row r="764" ht="12.75">
      <c r="B764" s="14"/>
    </row>
    <row r="765" ht="12.75">
      <c r="B765" s="14"/>
    </row>
    <row r="766" ht="12.75">
      <c r="B766" s="14"/>
    </row>
    <row r="767" ht="12.75">
      <c r="B767" s="14"/>
    </row>
    <row r="768" ht="12.75">
      <c r="B768" s="14"/>
    </row>
    <row r="769" ht="12.75">
      <c r="B769" s="14"/>
    </row>
    <row r="770" ht="12.75">
      <c r="B770" s="14"/>
    </row>
    <row r="771" ht="12.75">
      <c r="B771" s="14"/>
    </row>
    <row r="772" ht="12.75">
      <c r="B772" s="14"/>
    </row>
    <row r="773" ht="12.75">
      <c r="B773" s="14"/>
    </row>
    <row r="774" ht="12.75">
      <c r="B774" s="14"/>
    </row>
    <row r="775" ht="12.75">
      <c r="B775" s="14"/>
    </row>
    <row r="776" ht="12.75">
      <c r="B776" s="14"/>
    </row>
    <row r="777" ht="12.75">
      <c r="B777" s="14"/>
    </row>
    <row r="778" ht="12.75">
      <c r="B778" s="14"/>
    </row>
    <row r="779" ht="12.75">
      <c r="B779" s="14"/>
    </row>
    <row r="780" ht="12.75">
      <c r="B780" s="14"/>
    </row>
    <row r="781" ht="12.75">
      <c r="B781" s="14"/>
    </row>
    <row r="782" ht="12.75">
      <c r="B782" s="14"/>
    </row>
    <row r="783" ht="12.75">
      <c r="B783" s="14"/>
    </row>
    <row r="784" ht="12.75">
      <c r="B784" s="14"/>
    </row>
    <row r="785" ht="12.75">
      <c r="B785" s="14"/>
    </row>
    <row r="786" ht="12.75">
      <c r="B786" s="14"/>
    </row>
    <row r="787" ht="12.75">
      <c r="B787" s="14"/>
    </row>
    <row r="788" ht="12.75">
      <c r="B788" s="14"/>
    </row>
    <row r="789" ht="12.75">
      <c r="B789" s="14"/>
    </row>
    <row r="790" ht="12.75">
      <c r="B790" s="14"/>
    </row>
    <row r="791" ht="12.75">
      <c r="B791" s="14"/>
    </row>
    <row r="792" ht="12.75">
      <c r="B792" s="14"/>
    </row>
    <row r="793" ht="12.75">
      <c r="B793" s="14"/>
    </row>
    <row r="794" ht="12.75">
      <c r="B794" s="14"/>
    </row>
    <row r="795" ht="12.75">
      <c r="B795" s="14"/>
    </row>
    <row r="796" ht="12.75">
      <c r="B796" s="14"/>
    </row>
    <row r="797" ht="12.75">
      <c r="B797" s="14"/>
    </row>
    <row r="798" ht="12.75">
      <c r="B798" s="14"/>
    </row>
    <row r="799" ht="12.75">
      <c r="B799" s="14"/>
    </row>
    <row r="800" ht="12.75">
      <c r="B800" s="14"/>
    </row>
    <row r="801" ht="12.75">
      <c r="B801" s="14"/>
    </row>
    <row r="802" ht="12.75">
      <c r="B802" s="14"/>
    </row>
    <row r="803" ht="12.75">
      <c r="B803" s="14"/>
    </row>
    <row r="804" ht="12.75">
      <c r="B804" s="14"/>
    </row>
    <row r="805" ht="12.75">
      <c r="B805" s="14"/>
    </row>
    <row r="806" ht="12.75">
      <c r="B806" s="14"/>
    </row>
    <row r="807" ht="12.75">
      <c r="B807" s="14"/>
    </row>
    <row r="808" ht="12.75">
      <c r="B808" s="14"/>
    </row>
    <row r="809" ht="12.75">
      <c r="B809" s="14"/>
    </row>
    <row r="810" ht="12.75">
      <c r="B810" s="14"/>
    </row>
    <row r="811" ht="12.75">
      <c r="B811" s="14"/>
    </row>
    <row r="812" ht="12.75">
      <c r="B812" s="14"/>
    </row>
    <row r="813" ht="12.75">
      <c r="B813" s="14"/>
    </row>
    <row r="814" ht="12.75">
      <c r="B814" s="14"/>
    </row>
    <row r="815" ht="12.75">
      <c r="B815" s="14"/>
    </row>
    <row r="816" ht="12.75">
      <c r="B816" s="14"/>
    </row>
    <row r="817" ht="12.75">
      <c r="B817" s="14"/>
    </row>
    <row r="818" ht="12.75">
      <c r="B818" s="14"/>
    </row>
    <row r="819" ht="12.75">
      <c r="B819" s="14"/>
    </row>
    <row r="820" ht="12.75">
      <c r="B820" s="14"/>
    </row>
    <row r="821" ht="12.75">
      <c r="B821" s="14"/>
    </row>
    <row r="822" ht="12.75">
      <c r="B822" s="14"/>
    </row>
    <row r="823" ht="12.75">
      <c r="B823" s="14"/>
    </row>
    <row r="824" ht="12.75">
      <c r="B824" s="14"/>
    </row>
    <row r="825" ht="12.75">
      <c r="B825" s="14"/>
    </row>
    <row r="826" ht="12.75">
      <c r="B826" s="14"/>
    </row>
    <row r="827" ht="12.75">
      <c r="B827" s="14"/>
    </row>
    <row r="828" ht="12.75">
      <c r="B828" s="14"/>
    </row>
    <row r="829" ht="12.75">
      <c r="B829" s="14"/>
    </row>
    <row r="830" ht="12.75">
      <c r="B830" s="14"/>
    </row>
    <row r="831" ht="12.75">
      <c r="B831" s="14"/>
    </row>
    <row r="832" ht="12.75">
      <c r="B832" s="14"/>
    </row>
    <row r="833" ht="12.75">
      <c r="B833" s="14"/>
    </row>
    <row r="834" ht="12.75">
      <c r="B834" s="14"/>
    </row>
    <row r="835" ht="12.75">
      <c r="B835" s="14"/>
    </row>
    <row r="836" ht="12.75">
      <c r="B836" s="14"/>
    </row>
    <row r="837" ht="12.75">
      <c r="B837" s="14"/>
    </row>
    <row r="838" ht="12.75">
      <c r="B838" s="14"/>
    </row>
    <row r="839" ht="12.75">
      <c r="B839" s="14"/>
    </row>
    <row r="840" ht="12.75">
      <c r="B840" s="14"/>
    </row>
    <row r="841" ht="12.75">
      <c r="B841" s="14"/>
    </row>
    <row r="842" ht="12.75">
      <c r="B842" s="14"/>
    </row>
    <row r="843" ht="12.75">
      <c r="B843" s="14"/>
    </row>
    <row r="844" ht="12.75">
      <c r="B844" s="14"/>
    </row>
    <row r="845" ht="12.75">
      <c r="B845" s="14"/>
    </row>
    <row r="846" ht="12.75">
      <c r="B846" s="14"/>
    </row>
    <row r="847" ht="12.75">
      <c r="B847" s="14"/>
    </row>
    <row r="848" ht="12.75">
      <c r="B848" s="14"/>
    </row>
    <row r="849" ht="12.75">
      <c r="B849" s="14"/>
    </row>
    <row r="850" ht="12.75">
      <c r="B850" s="14"/>
    </row>
    <row r="851" ht="12.75">
      <c r="B851" s="14"/>
    </row>
    <row r="852" ht="12.75">
      <c r="B852" s="14"/>
    </row>
    <row r="853" ht="12.75">
      <c r="B853" s="14"/>
    </row>
    <row r="854" ht="12.75">
      <c r="B854" s="14"/>
    </row>
    <row r="855" ht="12.75">
      <c r="B855" s="14"/>
    </row>
    <row r="856" ht="12.75">
      <c r="B856" s="14"/>
    </row>
    <row r="857" ht="12.75">
      <c r="B857" s="14"/>
    </row>
    <row r="858" ht="12.75">
      <c r="B858" s="14"/>
    </row>
    <row r="859" ht="12.75">
      <c r="B859" s="14"/>
    </row>
    <row r="860" ht="12.75">
      <c r="B860" s="14"/>
    </row>
    <row r="861" ht="12.75">
      <c r="B861" s="14"/>
    </row>
    <row r="862" ht="12.75">
      <c r="B862" s="14"/>
    </row>
    <row r="863" ht="12.75">
      <c r="B863" s="14"/>
    </row>
    <row r="864" ht="12.75">
      <c r="B864" s="14"/>
    </row>
    <row r="865" ht="12.75">
      <c r="B865" s="14"/>
    </row>
    <row r="866" ht="12.75">
      <c r="B866" s="14"/>
    </row>
    <row r="867" ht="12.75">
      <c r="B867" s="14"/>
    </row>
    <row r="868" ht="12.75">
      <c r="B868" s="14"/>
    </row>
    <row r="869" ht="12.75">
      <c r="B869" s="14"/>
    </row>
    <row r="870" ht="12.75">
      <c r="B870" s="14"/>
    </row>
    <row r="871" ht="12.75">
      <c r="B871" s="14"/>
    </row>
    <row r="872" ht="12.75">
      <c r="B872" s="14"/>
    </row>
    <row r="873" ht="12.75">
      <c r="B873" s="14"/>
    </row>
    <row r="874" ht="12.75">
      <c r="B874" s="14"/>
    </row>
    <row r="875" ht="12.75">
      <c r="B875" s="14"/>
    </row>
    <row r="876" ht="12.75">
      <c r="B876" s="14"/>
    </row>
    <row r="877" ht="12.75">
      <c r="B877" s="14"/>
    </row>
    <row r="878" ht="12.75">
      <c r="B878" s="14"/>
    </row>
    <row r="879" ht="12.75">
      <c r="B879" s="14"/>
    </row>
    <row r="880" ht="12.75">
      <c r="B880" s="14"/>
    </row>
    <row r="881" ht="12.75">
      <c r="B881" s="14"/>
    </row>
    <row r="882" ht="12.75">
      <c r="B882" s="14"/>
    </row>
    <row r="883" ht="12.75">
      <c r="B883" s="14"/>
    </row>
    <row r="884" ht="12.75">
      <c r="B884" s="14"/>
    </row>
    <row r="885" ht="12.75">
      <c r="B885" s="14"/>
    </row>
    <row r="886" ht="12.75">
      <c r="B886" s="14"/>
    </row>
    <row r="887" ht="12.75">
      <c r="B887" s="14"/>
    </row>
    <row r="888" ht="12.75">
      <c r="B888" s="14"/>
    </row>
    <row r="889" ht="12.75">
      <c r="B889" s="14"/>
    </row>
    <row r="890" ht="12.75">
      <c r="B890" s="14"/>
    </row>
    <row r="891" ht="12.75">
      <c r="B891" s="14"/>
    </row>
    <row r="892" ht="12.75">
      <c r="B892" s="14"/>
    </row>
    <row r="893" ht="12.75">
      <c r="B893" s="14"/>
    </row>
    <row r="894" ht="12.75">
      <c r="B894" s="14"/>
    </row>
    <row r="895" ht="12.75">
      <c r="B895" s="14"/>
    </row>
    <row r="896" ht="12.75">
      <c r="B896" s="14"/>
    </row>
    <row r="897" ht="12.75">
      <c r="B897" s="14"/>
    </row>
    <row r="898" ht="12.75">
      <c r="B898" s="14"/>
    </row>
    <row r="899" ht="12.75">
      <c r="B899" s="14"/>
    </row>
    <row r="900" ht="12.75">
      <c r="B900" s="14"/>
    </row>
    <row r="901" ht="12.75">
      <c r="B901" s="14"/>
    </row>
    <row r="902" ht="12.75">
      <c r="B902" s="14"/>
    </row>
    <row r="903" ht="12.75">
      <c r="B903" s="14"/>
    </row>
    <row r="904" ht="12.75">
      <c r="B904" s="14"/>
    </row>
    <row r="905" ht="12.75">
      <c r="B905" s="14"/>
    </row>
    <row r="906" ht="12.75">
      <c r="B906" s="14"/>
    </row>
    <row r="907" ht="12.75">
      <c r="B907" s="14"/>
    </row>
    <row r="908" ht="12.75">
      <c r="B908" s="14"/>
    </row>
    <row r="909" ht="12.75">
      <c r="B909" s="14"/>
    </row>
    <row r="910" ht="12.75">
      <c r="B910" s="14"/>
    </row>
    <row r="911" ht="12.75">
      <c r="B911" s="14"/>
    </row>
    <row r="912" ht="12.75">
      <c r="B912" s="14"/>
    </row>
    <row r="913" ht="12.75">
      <c r="B913" s="14"/>
    </row>
    <row r="914" ht="12.75">
      <c r="B914" s="14"/>
    </row>
    <row r="915" ht="12.75">
      <c r="B915" s="14"/>
    </row>
    <row r="916" ht="12.75">
      <c r="B916" s="14"/>
    </row>
    <row r="917" ht="12.75">
      <c r="B917" s="14"/>
    </row>
    <row r="918" ht="12.75">
      <c r="B918" s="14"/>
    </row>
    <row r="919" ht="12.75">
      <c r="B919" s="14"/>
    </row>
    <row r="920" ht="12.75">
      <c r="B920" s="14"/>
    </row>
    <row r="921" ht="12.75">
      <c r="B921" s="14"/>
    </row>
    <row r="922" ht="12.75">
      <c r="B922" s="14"/>
    </row>
    <row r="923" ht="12.75">
      <c r="B923" s="14"/>
    </row>
    <row r="924" ht="12.75">
      <c r="B924" s="14"/>
    </row>
    <row r="925" ht="12.75">
      <c r="B925" s="14"/>
    </row>
    <row r="926" ht="12.75">
      <c r="B926" s="14"/>
    </row>
    <row r="927" ht="12.75">
      <c r="B927" s="14"/>
    </row>
    <row r="928" ht="12.75">
      <c r="B928" s="14"/>
    </row>
    <row r="929" ht="12.75">
      <c r="B929" s="14"/>
    </row>
    <row r="930" ht="12.75">
      <c r="B930" s="14"/>
    </row>
    <row r="931" ht="12.75">
      <c r="B931" s="14"/>
    </row>
    <row r="932" ht="12.75">
      <c r="B932" s="14"/>
    </row>
    <row r="933" ht="12.75">
      <c r="B933" s="14"/>
    </row>
    <row r="934" ht="12.75">
      <c r="B934" s="14"/>
    </row>
    <row r="935" ht="12.75">
      <c r="B935" s="14"/>
    </row>
    <row r="936" ht="12.75">
      <c r="B936" s="14"/>
    </row>
    <row r="937" ht="12.75">
      <c r="B937" s="14"/>
    </row>
    <row r="938" ht="12.75">
      <c r="B938" s="14"/>
    </row>
    <row r="939" ht="12.75">
      <c r="B939" s="14"/>
    </row>
    <row r="940" ht="12.75">
      <c r="B940" s="14"/>
    </row>
    <row r="941" ht="12.75">
      <c r="B941" s="14"/>
    </row>
    <row r="942" ht="12.75">
      <c r="B942" s="14"/>
    </row>
    <row r="943" ht="12.75">
      <c r="B943" s="14"/>
    </row>
    <row r="944" ht="12.75">
      <c r="B944" s="14"/>
    </row>
    <row r="945" ht="12.75">
      <c r="B945" s="14"/>
    </row>
    <row r="946" ht="12.75">
      <c r="B946" s="14"/>
    </row>
    <row r="947" ht="12.75">
      <c r="B947" s="14"/>
    </row>
    <row r="948" ht="12.75">
      <c r="B948" s="14"/>
    </row>
    <row r="949" ht="12.75">
      <c r="B949" s="14"/>
    </row>
    <row r="950" ht="12.75">
      <c r="B950" s="14"/>
    </row>
    <row r="951" ht="12.75">
      <c r="B951" s="14"/>
    </row>
    <row r="952" ht="12.75">
      <c r="B952" s="14"/>
    </row>
    <row r="953" ht="12.75">
      <c r="B953" s="14"/>
    </row>
    <row r="954" ht="12.75">
      <c r="B954" s="14"/>
    </row>
    <row r="955" ht="12.75">
      <c r="B955" s="14"/>
    </row>
    <row r="956" ht="12.75">
      <c r="B956" s="14"/>
    </row>
    <row r="957" ht="12.75">
      <c r="B957" s="14"/>
    </row>
    <row r="958" ht="12.75">
      <c r="B958" s="14"/>
    </row>
    <row r="959" ht="12.75">
      <c r="B959" s="14"/>
    </row>
    <row r="960" ht="12.75">
      <c r="B960" s="14"/>
    </row>
    <row r="961" ht="12.75">
      <c r="B961" s="14"/>
    </row>
    <row r="962" ht="12.75">
      <c r="B962" s="14"/>
    </row>
    <row r="963" ht="12.75">
      <c r="B963" s="14"/>
    </row>
    <row r="964" ht="12.75">
      <c r="B964" s="14"/>
    </row>
    <row r="965" ht="12.75">
      <c r="B965" s="14"/>
    </row>
    <row r="966" ht="12.75">
      <c r="B966" s="14"/>
    </row>
    <row r="967" ht="12.75">
      <c r="B967" s="14"/>
    </row>
    <row r="968" ht="12.75">
      <c r="B968" s="14"/>
    </row>
    <row r="969" ht="12.75">
      <c r="B969" s="14"/>
    </row>
    <row r="970" ht="12.75">
      <c r="B970" s="14"/>
    </row>
    <row r="971" ht="12.75">
      <c r="B971" s="14"/>
    </row>
    <row r="972" ht="12.75">
      <c r="B972" s="14"/>
    </row>
    <row r="973" ht="12.75">
      <c r="B973" s="14"/>
    </row>
    <row r="974" ht="12.75">
      <c r="B974" s="14"/>
    </row>
    <row r="975" ht="12.75">
      <c r="B975" s="14"/>
    </row>
  </sheetData>
  <sheetProtection/>
  <mergeCells count="9">
    <mergeCell ref="A40:A43"/>
    <mergeCell ref="A33:A39"/>
    <mergeCell ref="A13:A20"/>
    <mergeCell ref="A50:A54"/>
    <mergeCell ref="A2:A6"/>
    <mergeCell ref="A44:A49"/>
    <mergeCell ref="A7:A12"/>
    <mergeCell ref="A21:A26"/>
    <mergeCell ref="A27:A3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28"/>
  <sheetViews>
    <sheetView zoomScalePageLayoutView="0" workbookViewId="0" topLeftCell="A1">
      <selection activeCell="A1" sqref="A1"/>
    </sheetView>
  </sheetViews>
  <sheetFormatPr defaultColWidth="9.140625" defaultRowHeight="12.75"/>
  <cols>
    <col min="1" max="1" width="39.57421875" style="0" customWidth="1"/>
    <col min="2" max="2" width="34.7109375" style="0" customWidth="1"/>
    <col min="3" max="3" width="10.7109375" style="28" customWidth="1"/>
    <col min="4" max="4" width="16.57421875" style="0" bestFit="1" customWidth="1"/>
  </cols>
  <sheetData>
    <row r="1" spans="1:4" ht="18">
      <c r="A1" s="6" t="s">
        <v>128</v>
      </c>
      <c r="B1" s="5" t="s">
        <v>129</v>
      </c>
      <c r="C1" s="3" t="s">
        <v>130</v>
      </c>
      <c r="D1" s="7" t="s">
        <v>131</v>
      </c>
    </row>
    <row r="2" spans="1:4" ht="14.25">
      <c r="A2" s="73" t="s">
        <v>347</v>
      </c>
      <c r="B2" s="31" t="s">
        <v>145</v>
      </c>
      <c r="C2" s="20">
        <f>COUNTIF(Data!AF:AF,1)</f>
        <v>0</v>
      </c>
      <c r="D2" s="26">
        <f>IF(COUNTIF(Data!AF:AF,"&gt;0")=0,"",COUNTIF(Data!AF:AF,1)/COUNTIF(Data!AF:AF,"&gt;0"))</f>
      </c>
    </row>
    <row r="3" spans="1:4" ht="14.25">
      <c r="A3" s="74"/>
      <c r="B3" s="32" t="s">
        <v>146</v>
      </c>
      <c r="C3" s="20">
        <f>COUNTIF(Data!AF:AF,2)</f>
        <v>0</v>
      </c>
      <c r="D3" s="26">
        <f>IF(COUNTIF(Data!AF:AF,"&gt;0")=0,"",COUNTIF(Data!AF:AF,2)/COUNTIF(Data!AF:AF,"&gt;0"))</f>
      </c>
    </row>
    <row r="4" spans="1:4" ht="14.25">
      <c r="A4" s="74"/>
      <c r="B4" s="31" t="s">
        <v>147</v>
      </c>
      <c r="C4" s="20">
        <f>COUNTIF(Data!AF:AF,3)</f>
        <v>0</v>
      </c>
      <c r="D4" s="26">
        <f>IF(COUNTIF(Data!AF:AF,"&gt;0")=0,"",COUNTIF(Data!AF:AF,3)/COUNTIF(Data!AF:AF,"&gt;0"))</f>
      </c>
    </row>
    <row r="5" spans="1:4" ht="14.25">
      <c r="A5" s="74"/>
      <c r="B5" s="31" t="s">
        <v>148</v>
      </c>
      <c r="C5" s="20">
        <f>COUNTIF(Data!AF:AF,4)</f>
        <v>0</v>
      </c>
      <c r="D5" s="26">
        <f>IF(COUNTIF(Data!AF:AF,"&gt;0")=0,"",COUNTIF(Data!AF:AF,4)/COUNTIF(Data!AF:AF,"&gt;0"))</f>
      </c>
    </row>
    <row r="6" spans="1:4" ht="14.25">
      <c r="A6" s="74"/>
      <c r="B6" s="31" t="s">
        <v>250</v>
      </c>
      <c r="C6" s="20">
        <f>COUNTIF(Data!AF:AF,5)</f>
        <v>0</v>
      </c>
      <c r="D6" s="26">
        <f>IF(COUNTIF(Data!AF:AF,"&gt;0")=0,"",COUNTIF(Data!AF:AF,5)/COUNTIF(Data!AF:AF,"&gt;0"))</f>
      </c>
    </row>
    <row r="7" spans="1:4" ht="14.25">
      <c r="A7" s="74"/>
      <c r="B7" s="31" t="s">
        <v>237</v>
      </c>
      <c r="C7" s="20">
        <f>COUNTIF(Data!AF:AF,6)</f>
        <v>0</v>
      </c>
      <c r="D7" s="26">
        <f>IF(COUNTIF(Data!AF:AF,"&gt;0")=0,"",COUNTIF(Data!AF:AF,6)/COUNTIF(Data!AF:AF,"&gt;0"))</f>
      </c>
    </row>
    <row r="8" spans="1:4" ht="14.25">
      <c r="A8" s="74"/>
      <c r="B8" s="33" t="s">
        <v>134</v>
      </c>
      <c r="C8" s="20">
        <f>COUNTIF(Data!AF:AF,".")</f>
        <v>0</v>
      </c>
      <c r="D8" s="26"/>
    </row>
    <row r="9" spans="1:4" ht="14.25">
      <c r="A9" s="74"/>
      <c r="B9" s="31"/>
      <c r="C9" s="20"/>
      <c r="D9" s="26"/>
    </row>
    <row r="10" spans="1:4" ht="15.75" customHeight="1">
      <c r="A10" s="72" t="s">
        <v>348</v>
      </c>
      <c r="B10" s="34" t="s">
        <v>135</v>
      </c>
      <c r="C10" s="16">
        <f>COUNTIF(Data!AG:AG,1)</f>
        <v>0</v>
      </c>
      <c r="D10" s="16">
        <f>IF(COUNTIF(Data!AG:AG,"&gt;0")=0,"",COUNTIF(Data!AG:AG,1)/COUNTIF(Data!AG:AG,"&gt;0"))</f>
      </c>
    </row>
    <row r="11" spans="1:4" ht="14.25">
      <c r="A11" s="82"/>
      <c r="B11" s="19" t="s">
        <v>136</v>
      </c>
      <c r="C11" s="16">
        <f>COUNTIF(Data!AG:AG,2)</f>
        <v>0</v>
      </c>
      <c r="D11" s="16">
        <f>IF(COUNTIF(Data!AG:AG,"&gt;0")=0,"",COUNTIF(Data!AG:AG,2)/COUNTIF(Data!AG:AG,"&gt;0"))</f>
      </c>
    </row>
    <row r="12" spans="1:4" ht="14.25">
      <c r="A12" s="82"/>
      <c r="B12" s="19" t="s">
        <v>138</v>
      </c>
      <c r="C12" s="16">
        <f>COUNTIF(Data!AG:AG,3)</f>
        <v>0</v>
      </c>
      <c r="D12" s="16">
        <f>IF(COUNTIF(Data!AG:AG,"&gt;0")=0,"",COUNTIF(Data!AG:AG,3)/COUNTIF(Data!AG:AG,"&gt;0"))</f>
      </c>
    </row>
    <row r="13" spans="1:4" ht="14.25">
      <c r="A13" s="82"/>
      <c r="B13" s="34" t="s">
        <v>134</v>
      </c>
      <c r="C13" s="16">
        <f>COUNTIF(Data!AG:AG,".")</f>
        <v>0</v>
      </c>
      <c r="D13" s="16"/>
    </row>
    <row r="14" spans="1:4" ht="14.25">
      <c r="A14" s="82"/>
      <c r="B14" s="34"/>
      <c r="C14" s="16"/>
      <c r="D14" s="16"/>
    </row>
    <row r="15" spans="1:4" ht="14.25" customHeight="1">
      <c r="A15" s="73" t="s">
        <v>470</v>
      </c>
      <c r="B15" s="20" t="s">
        <v>335</v>
      </c>
      <c r="C15" s="20">
        <f>COUNTIF(Data!AH:AH,1)</f>
        <v>0</v>
      </c>
      <c r="D15" s="26">
        <f>IF(COUNTIF(Data!AH:AH,"&gt;-1")=0,"",COUNTIF(Data!AH:AH,1)/COUNTIF(Data!AH:AH,"&gt;-1"))</f>
      </c>
    </row>
    <row r="16" spans="1:4" ht="14.25">
      <c r="A16" s="74"/>
      <c r="B16" s="20" t="s">
        <v>336</v>
      </c>
      <c r="C16" s="20">
        <f>COUNTIF(Data!AI:AI,1)</f>
        <v>0</v>
      </c>
      <c r="D16" s="26">
        <f>IF(COUNTIF(Data!AI:AI,"&gt;-1")=0,"",COUNTIF(Data!AI:AI,1)/COUNTIF(Data!AI:AI,"&gt;-1"))</f>
      </c>
    </row>
    <row r="17" spans="1:4" ht="14.25" customHeight="1">
      <c r="A17" s="74"/>
      <c r="B17" s="20" t="s">
        <v>337</v>
      </c>
      <c r="C17" s="20">
        <f>COUNTIF(Data!AJ:AJ,1)</f>
        <v>0</v>
      </c>
      <c r="D17" s="26">
        <f>IF(COUNTIF(Data!AJ:AJ,"&gt;-1")=0,"",COUNTIF(Data!AJ:AJ,1)/COUNTIF(Data!AJ:AJ,"&gt;-1"))</f>
      </c>
    </row>
    <row r="18" spans="1:4" ht="14.25">
      <c r="A18" s="74"/>
      <c r="B18" s="20" t="s">
        <v>133</v>
      </c>
      <c r="C18" s="20">
        <f>COUNTIF(Data!AK:AK,1)</f>
        <v>0</v>
      </c>
      <c r="D18" s="26">
        <f>IF(COUNTIF(Data!AK:AK,"&gt;-1")=0,"",COUNTIF(Data!AK:AK,1)/COUNTIF(Data!AK:AK,"&gt;-1"))</f>
      </c>
    </row>
    <row r="19" spans="1:4" ht="14.25">
      <c r="A19" s="74"/>
      <c r="B19" s="22" t="s">
        <v>134</v>
      </c>
      <c r="C19" s="20">
        <f>COUNTIF(Data!AH:AH,".")</f>
        <v>0</v>
      </c>
      <c r="D19" s="26"/>
    </row>
    <row r="20" spans="1:4" ht="14.25">
      <c r="A20" s="75"/>
      <c r="B20" s="20"/>
      <c r="C20" s="20"/>
      <c r="D20" s="26"/>
    </row>
    <row r="21" spans="1:5" ht="14.25" customHeight="1">
      <c r="A21" s="77" t="s">
        <v>474</v>
      </c>
      <c r="B21" s="19" t="s">
        <v>149</v>
      </c>
      <c r="C21" s="16">
        <f>COUNTIF(Data!AL:AL,1)</f>
        <v>0</v>
      </c>
      <c r="D21" s="17">
        <f>IF(COUNTIF(Data!AL:AL,"&gt;-1")=0,"",COUNTIF(Data!AL:AL,1)/COUNTIF(Data!AL:AL,"&gt;-1"))</f>
      </c>
      <c r="E21">
        <f>IF(COUNTIF(Data!AG:AG,"&gt;-1")=0,"",COUNTIF(Data!AG:AG,1)/COUNTIF(Data!AG:AG,"&gt;-1"))</f>
      </c>
    </row>
    <row r="22" spans="1:4" ht="14.25">
      <c r="A22" s="77"/>
      <c r="B22" s="19" t="s">
        <v>150</v>
      </c>
      <c r="C22" s="16">
        <f>COUNTIF(Data!AL:AL,2)</f>
        <v>0</v>
      </c>
      <c r="D22" s="17">
        <f>IF(COUNTIF(Data!AL:AL,"&gt;-1")=0,"",COUNTIF(Data!AL:AL,2)/COUNTIF(Data!AL:AL,"&gt;-1"))</f>
      </c>
    </row>
    <row r="23" spans="1:4" ht="14.25">
      <c r="A23" s="77"/>
      <c r="B23" s="19" t="s">
        <v>136</v>
      </c>
      <c r="C23" s="16">
        <f>COUNTIF(Data!AL:AL,3)</f>
        <v>0</v>
      </c>
      <c r="D23" s="17">
        <f>IF(COUNTIF(Data!AL:AL,"&gt;-1")=0,"",COUNTIF(Data!AL:AL,3)/COUNTIF(Data!AL:AL,"&gt;-1"))</f>
      </c>
    </row>
    <row r="24" spans="1:4" ht="15">
      <c r="A24" s="77"/>
      <c r="B24" s="19" t="s">
        <v>249</v>
      </c>
      <c r="C24" s="16">
        <f>COUNTIF(Data!AL:AL,4)</f>
        <v>0</v>
      </c>
      <c r="D24" s="17">
        <f>IF(COUNTIF(Data!AL:AL,"&gt;-1")=0,"",COUNTIF(Data!AL:AL,4)/COUNTIF(Data!AL:AL,"&gt;-1"))</f>
      </c>
    </row>
    <row r="25" spans="1:4" ht="14.25">
      <c r="A25" s="77"/>
      <c r="B25" s="19" t="s">
        <v>151</v>
      </c>
      <c r="C25" s="16">
        <f>COUNTIF(Data!AL:AL,5)</f>
        <v>0</v>
      </c>
      <c r="D25" s="16">
        <f>IF(COUNTIF(Data!AL:AL,"&gt;-1")=0,"",COUNTIF(Data!AL:AL,5)/COUNTIF(Data!AL:AL,"&gt;-1"))</f>
      </c>
    </row>
    <row r="26" spans="1:4" ht="14.25">
      <c r="A26" s="77"/>
      <c r="B26" s="19" t="s">
        <v>138</v>
      </c>
      <c r="C26" s="16">
        <f>COUNTIF(Data!AL:AL,6)</f>
        <v>0</v>
      </c>
      <c r="D26" s="16">
        <f>IF(COUNTIF(Data!AL:AL,"&gt;-1")=0,"",COUNTIF(Data!AL:AL,6)/COUNTIF(Data!AL:AL,"&gt;-1"))</f>
      </c>
    </row>
    <row r="27" spans="1:4" ht="14.25">
      <c r="A27" s="77"/>
      <c r="B27" s="34" t="s">
        <v>134</v>
      </c>
      <c r="C27" s="16">
        <f>COUNTIF(Data!AL:AL,".")</f>
        <v>0</v>
      </c>
      <c r="D27" s="16"/>
    </row>
    <row r="28" spans="1:4" ht="14.25">
      <c r="A28" s="77"/>
      <c r="B28" s="34"/>
      <c r="C28" s="16"/>
      <c r="D28" s="16"/>
    </row>
  </sheetData>
  <sheetProtection/>
  <mergeCells count="4">
    <mergeCell ref="A2:A9"/>
    <mergeCell ref="A10:A14"/>
    <mergeCell ref="A15:A20"/>
    <mergeCell ref="A21:A2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44"/>
  <sheetViews>
    <sheetView zoomScalePageLayoutView="0" workbookViewId="0" topLeftCell="A1">
      <selection activeCell="A1" sqref="A1"/>
    </sheetView>
  </sheetViews>
  <sheetFormatPr defaultColWidth="9.140625" defaultRowHeight="12.75"/>
  <cols>
    <col min="1" max="1" width="41.00390625" style="0" customWidth="1"/>
    <col min="2" max="2" width="57.28125" style="0" customWidth="1"/>
    <col min="3" max="3" width="12.28125" style="28" bestFit="1" customWidth="1"/>
    <col min="4" max="4" width="16.140625" style="0" customWidth="1"/>
  </cols>
  <sheetData>
    <row r="1" spans="1:4" ht="18">
      <c r="A1" s="2" t="s">
        <v>128</v>
      </c>
      <c r="B1" s="3" t="s">
        <v>129</v>
      </c>
      <c r="C1" s="5" t="s">
        <v>130</v>
      </c>
      <c r="D1" s="4" t="s">
        <v>131</v>
      </c>
    </row>
    <row r="2" spans="1:4" ht="14.25">
      <c r="A2" s="69" t="s">
        <v>349</v>
      </c>
      <c r="B2" s="20" t="s">
        <v>135</v>
      </c>
      <c r="C2" s="20">
        <f>COUNTIF(Data!AM:AM,1)</f>
        <v>0</v>
      </c>
      <c r="D2" s="26">
        <f>IF(COUNTIF(Data!AM:AM,"&gt;0")=0,"",COUNTIF(Data!AM:AM,1)/COUNTIF(Data!AM:AM,"&gt;0"))</f>
      </c>
    </row>
    <row r="3" spans="1:4" ht="14.25">
      <c r="A3" s="70"/>
      <c r="B3" s="20" t="s">
        <v>136</v>
      </c>
      <c r="C3" s="20">
        <f>COUNTIF(Data!AM:AM,2)</f>
        <v>0</v>
      </c>
      <c r="D3" s="26">
        <f>IF(COUNTIF(Data!AM:AM,"&gt;0")=0,"",COUNTIF(Data!AM:AM,2)/COUNTIF(Data!AM:AM,"&gt;0"))</f>
      </c>
    </row>
    <row r="4" spans="1:4" ht="14.25">
      <c r="A4" s="70"/>
      <c r="B4" s="20" t="s">
        <v>138</v>
      </c>
      <c r="C4" s="20">
        <f>COUNTIF(Data!AM:AM,3)</f>
        <v>0</v>
      </c>
      <c r="D4" s="26">
        <f>IF(COUNTIF(Data!AM:AM,"&gt;0")=0,"",COUNTIF(Data!AM:AM,3)/COUNTIF(Data!AM:AM,"&gt;0"))</f>
      </c>
    </row>
    <row r="5" spans="1:4" ht="14.25">
      <c r="A5" s="70"/>
      <c r="B5" s="22" t="s">
        <v>134</v>
      </c>
      <c r="C5" s="20">
        <f>COUNTIF(Data!AM:AM,".")</f>
        <v>0</v>
      </c>
      <c r="D5" s="26"/>
    </row>
    <row r="6" spans="1:4" ht="14.25">
      <c r="A6" s="70"/>
      <c r="B6" s="20"/>
      <c r="C6" s="31"/>
      <c r="D6" s="20"/>
    </row>
    <row r="7" spans="1:4" ht="14.25">
      <c r="A7" s="72" t="s">
        <v>350</v>
      </c>
      <c r="B7" s="16" t="s">
        <v>140</v>
      </c>
      <c r="C7" s="16">
        <f>COUNTIF(Data!AN:AN,1)</f>
        <v>0</v>
      </c>
      <c r="D7" s="17">
        <f>IF(COUNTIF(Data!AN:AN,"&gt;0")=0,"",COUNTIF(Data!AN:AN,1)/COUNTIF(Data!AN:AN,"&gt;0"))</f>
      </c>
    </row>
    <row r="8" spans="1:4" ht="14.25">
      <c r="A8" s="82"/>
      <c r="B8" s="16" t="s">
        <v>141</v>
      </c>
      <c r="C8" s="16">
        <f>COUNTIF(Data!AN:AN,2)</f>
        <v>0</v>
      </c>
      <c r="D8" s="17">
        <f>IF(COUNTIF(Data!AN:AN,"&gt;0")=0,"",COUNTIF(Data!AN:AN,2)/COUNTIF(Data!AN:AN,"&gt;0"))</f>
      </c>
    </row>
    <row r="9" spans="1:4" ht="14.25">
      <c r="A9" s="82"/>
      <c r="B9" s="16" t="s">
        <v>136</v>
      </c>
      <c r="C9" s="16">
        <f>COUNTIF(Data!AN:AN,3)</f>
        <v>0</v>
      </c>
      <c r="D9" s="17">
        <f>IF(COUNTIF(Data!AN:AN,"&gt;0")=0,"",COUNTIF(Data!AN:AN,3)/COUNTIF(Data!AN:AN,"&gt;0"))</f>
      </c>
    </row>
    <row r="10" spans="1:4" ht="14.25">
      <c r="A10" s="82"/>
      <c r="B10" s="16" t="s">
        <v>237</v>
      </c>
      <c r="C10" s="16">
        <f>COUNTIF(Data!AN:AN,4)</f>
        <v>0</v>
      </c>
      <c r="D10" s="17">
        <f>IF(COUNTIF(Data!AN:AN,"&gt;0")=0,"",COUNTIF(Data!AN:AN,4)/COUNTIF(Data!AN:AN,"&gt;0"))</f>
      </c>
    </row>
    <row r="11" spans="1:4" ht="14.25">
      <c r="A11" s="82"/>
      <c r="B11" s="18" t="s">
        <v>134</v>
      </c>
      <c r="C11" s="16">
        <f>COUNTIF(Data!AN:AN,".")</f>
        <v>0</v>
      </c>
      <c r="D11" s="17"/>
    </row>
    <row r="12" spans="1:4" ht="14.25">
      <c r="A12" s="75"/>
      <c r="B12" s="16"/>
      <c r="C12" s="19"/>
      <c r="D12" s="17">
        <f>IF(COUNTIF(Data!AN:AN,"&gt;0")=0,"",COUNTIF(Data!AN:AN,3)/COUNTIF(Data!AN:AN,"&gt;0"))</f>
      </c>
    </row>
    <row r="13" spans="1:4" ht="14.25" customHeight="1">
      <c r="A13" s="76" t="s">
        <v>351</v>
      </c>
      <c r="B13" s="26" t="s">
        <v>152</v>
      </c>
      <c r="C13" s="20">
        <f>COUNTIF(Data!AO:AO,1)</f>
        <v>0</v>
      </c>
      <c r="D13" s="26">
        <f>IF(COUNTIF(Data!AO:AO,"&gt;0")=0,"",COUNTIF(Data!AO:AO,1)/COUNTIF(Data!AO:AO,"&gt;0"))</f>
      </c>
    </row>
    <row r="14" spans="1:4" ht="14.25">
      <c r="A14" s="76"/>
      <c r="B14" s="26" t="s">
        <v>153</v>
      </c>
      <c r="C14" s="20">
        <f>COUNTIF(Data!AO:AO,2)</f>
        <v>0</v>
      </c>
      <c r="D14" s="26">
        <f>IF(COUNTIF(Data!AO:AO,"&gt;0")=0,"",COUNTIF(Data!AO:AO,2)/COUNTIF(Data!AO:AO,"&gt;0"))</f>
      </c>
    </row>
    <row r="15" spans="1:4" ht="14.25">
      <c r="A15" s="76"/>
      <c r="B15" s="26" t="s">
        <v>154</v>
      </c>
      <c r="C15" s="20">
        <f>COUNTIF(Data!AO:AO,3)</f>
        <v>0</v>
      </c>
      <c r="D15" s="26">
        <f>IF(COUNTIF(Data!AO:AO,"&gt;0")=0,"",COUNTIF(Data!AO:AO,3)/COUNTIF(Data!AO:AO,"&gt;0"))</f>
      </c>
    </row>
    <row r="16" spans="1:4" ht="14.25">
      <c r="A16" s="76"/>
      <c r="B16" s="26" t="s">
        <v>251</v>
      </c>
      <c r="C16" s="20">
        <f>COUNTIF(Data!AO:AO,4)</f>
        <v>0</v>
      </c>
      <c r="D16" s="26">
        <f>IF(COUNTIF(Data!AO:AO,"&gt;0")=0,"",COUNTIF(Data!AO:AO,4)/COUNTIF(Data!AO:AO,"&gt;0"))</f>
      </c>
    </row>
    <row r="17" spans="1:4" ht="14.25">
      <c r="A17" s="76"/>
      <c r="B17" s="26" t="s">
        <v>252</v>
      </c>
      <c r="C17" s="20">
        <f>COUNTIF(Data!AO:AO,5)</f>
        <v>0</v>
      </c>
      <c r="D17" s="26">
        <f>IF(COUNTIF(Data!AO:AO,"&gt;0")=0,"",COUNTIF(Data!AO:AO,5)/COUNTIF(Data!AO:AO,"&gt;0"))</f>
      </c>
    </row>
    <row r="18" spans="1:4" ht="15" customHeight="1">
      <c r="A18" s="76"/>
      <c r="B18" s="26" t="s">
        <v>237</v>
      </c>
      <c r="C18" s="20">
        <f>COUNTIF(Data!AO:AO,6)</f>
        <v>0</v>
      </c>
      <c r="D18" s="26">
        <f>IF(COUNTIF(Data!AO:AO,"&gt;0")=0,"",COUNTIF(Data!AO:AO,6)/COUNTIF(Data!AO:AO,"&gt;0"))</f>
      </c>
    </row>
    <row r="19" spans="1:4" ht="14.25" customHeight="1">
      <c r="A19" s="76"/>
      <c r="B19" s="66" t="s">
        <v>134</v>
      </c>
      <c r="C19" s="20">
        <f>COUNTIF(Data!AO:AO,".")</f>
        <v>0</v>
      </c>
      <c r="D19" s="26"/>
    </row>
    <row r="20" spans="1:4" ht="14.25">
      <c r="A20" s="76"/>
      <c r="B20" s="26"/>
      <c r="C20" s="56"/>
      <c r="D20" s="26"/>
    </row>
    <row r="21" spans="1:4" ht="14.25" customHeight="1">
      <c r="A21" s="72" t="s">
        <v>378</v>
      </c>
      <c r="B21" s="16" t="s">
        <v>140</v>
      </c>
      <c r="C21" s="16">
        <f>COUNTIF(Data!AP:AP,1)</f>
        <v>0</v>
      </c>
      <c r="D21" s="17">
        <f>IF(COUNTIF(Data!AP:AP,"&gt;0")=0,"",COUNTIF(Data!AP:AP,1)/COUNTIF(Data!AP:AP,"&gt;0"))</f>
      </c>
    </row>
    <row r="22" spans="1:4" ht="14.25">
      <c r="A22" s="82"/>
      <c r="B22" s="16" t="s">
        <v>141</v>
      </c>
      <c r="C22" s="16">
        <f>COUNTIF(Data!AP:AP,2)</f>
        <v>0</v>
      </c>
      <c r="D22" s="17">
        <f>IF(COUNTIF(Data!AP:AP,"&gt;0")=0,"",COUNTIF(Data!AP:AP,2)/COUNTIF(Data!AP:AP,"&gt;0"))</f>
      </c>
    </row>
    <row r="23" spans="1:4" ht="14.25">
      <c r="A23" s="82"/>
      <c r="B23" s="16" t="s">
        <v>136</v>
      </c>
      <c r="C23" s="16">
        <f>COUNTIF(Data!AP:AP,3)</f>
        <v>0</v>
      </c>
      <c r="D23" s="17">
        <f>IF(COUNTIF(Data!AP:AP,"&gt;0")=0,"",COUNTIF(Data!AP:AP,3)/COUNTIF(Data!AP:AP,"&gt;0"))</f>
      </c>
    </row>
    <row r="24" spans="1:4" ht="14.25">
      <c r="A24" s="82"/>
      <c r="B24" s="16" t="s">
        <v>237</v>
      </c>
      <c r="C24" s="16">
        <f>COUNTIF(Data!AP:AP,4)</f>
        <v>0</v>
      </c>
      <c r="D24" s="17">
        <f>IF(COUNTIF(Data!AP:AP,"&gt;0")=0,"",COUNTIF(Data!AP:AP,4)/COUNTIF(Data!AP:AP,"&gt;0"))</f>
      </c>
    </row>
    <row r="25" spans="1:4" ht="14.25">
      <c r="A25" s="82"/>
      <c r="B25" s="18" t="s">
        <v>134</v>
      </c>
      <c r="C25" s="16">
        <f>COUNTIF(Data!AP:AP,".")</f>
        <v>0</v>
      </c>
      <c r="D25" s="17"/>
    </row>
    <row r="26" spans="1:4" ht="14.25">
      <c r="A26" s="75"/>
      <c r="B26" s="16"/>
      <c r="C26" s="19"/>
      <c r="D26" s="16"/>
    </row>
    <row r="27" spans="1:4" ht="14.25">
      <c r="A27" s="69" t="s">
        <v>379</v>
      </c>
      <c r="B27" s="20" t="s">
        <v>135</v>
      </c>
      <c r="C27" s="20">
        <f>COUNTIF(Data!AQ:AQ,1)</f>
        <v>0</v>
      </c>
      <c r="D27" s="26">
        <f>IF(COUNTIF(Data!AQ:AQ,"&gt;0")=0,"",COUNTIF(Data!AQ:AQ,1)/COUNTIF(Data!AQ:AQ,"&gt;0"))</f>
      </c>
    </row>
    <row r="28" spans="1:4" ht="14.25">
      <c r="A28" s="70"/>
      <c r="B28" s="20" t="s">
        <v>136</v>
      </c>
      <c r="C28" s="20">
        <f>COUNTIF(Data!AQ:AQ,2)</f>
        <v>0</v>
      </c>
      <c r="D28" s="26">
        <f>IF(COUNTIF(Data!AQ:AQ,"&gt;0")=0,"",COUNTIF(Data!AQ:AQ,2)/COUNTIF(Data!AQ:AQ,"&gt;0"))</f>
      </c>
    </row>
    <row r="29" spans="1:4" ht="14.25" customHeight="1">
      <c r="A29" s="70"/>
      <c r="B29" s="20" t="s">
        <v>237</v>
      </c>
      <c r="C29" s="20">
        <f>COUNTIF(Data!AQ:AQ,3)</f>
        <v>0</v>
      </c>
      <c r="D29" s="26">
        <f>IF(COUNTIF(Data!AQ:AQ,"&gt;0")=0,"",COUNTIF(Data!AQ:AQ,3)/COUNTIF(Data!AQ:AQ,"&gt;0"))</f>
      </c>
    </row>
    <row r="30" spans="1:4" ht="14.25">
      <c r="A30" s="70"/>
      <c r="B30" s="22" t="s">
        <v>134</v>
      </c>
      <c r="C30" s="20">
        <f>COUNTIF(Data!AQ:AQ,".")</f>
        <v>0</v>
      </c>
      <c r="D30" s="26"/>
    </row>
    <row r="31" spans="1:4" ht="14.25">
      <c r="A31" s="70"/>
      <c r="B31" s="20"/>
      <c r="C31" s="31"/>
      <c r="D31" s="20"/>
    </row>
    <row r="32" spans="1:4" ht="14.25">
      <c r="A32" s="67" t="s">
        <v>380</v>
      </c>
      <c r="B32" s="16" t="s">
        <v>140</v>
      </c>
      <c r="C32" s="16">
        <f>COUNTIF(Data!AR:AR,1)</f>
        <v>0</v>
      </c>
      <c r="D32" s="17">
        <f>IF(COUNTIF(Data!AR:AR,"&gt;0")=0,"",COUNTIF(Data!AR:AR,1)/COUNTIF(Data!AR:AR,"&gt;0"))</f>
      </c>
    </row>
    <row r="33" spans="1:4" ht="14.25">
      <c r="A33" s="68"/>
      <c r="B33" s="16" t="s">
        <v>141</v>
      </c>
      <c r="C33" s="16">
        <f>COUNTIF(Data!AR:AR,2)</f>
        <v>0</v>
      </c>
      <c r="D33" s="17">
        <f>IF(COUNTIF(Data!AR:AR,"&gt;0")=0,"",COUNTIF(Data!AR:AR,2)/COUNTIF(Data!AR:AR,"&gt;0"))</f>
      </c>
    </row>
    <row r="34" spans="1:4" ht="14.25">
      <c r="A34" s="68"/>
      <c r="B34" s="16" t="s">
        <v>136</v>
      </c>
      <c r="C34" s="16">
        <f>COUNTIF(Data!AR:AR,3)</f>
        <v>0</v>
      </c>
      <c r="D34" s="17">
        <f>IF(COUNTIF(Data!AR:AR,"&gt;0")=0,"",COUNTIF(Data!AR:AR,3)/COUNTIF(Data!AR:AR,"&gt;0"))</f>
      </c>
    </row>
    <row r="35" spans="1:4" ht="14.25">
      <c r="A35" s="68"/>
      <c r="B35" s="16" t="s">
        <v>237</v>
      </c>
      <c r="C35" s="16">
        <f>COUNTIF(Data!AR:AR,4)</f>
        <v>0</v>
      </c>
      <c r="D35" s="17">
        <f>IF(COUNTIF(Data!AR:AR,"&gt;0")=0,"",COUNTIF(Data!AR:AR,4)/COUNTIF(Data!AR:AR,"&gt;0"))</f>
      </c>
    </row>
    <row r="36" spans="1:4" ht="14.25">
      <c r="A36" s="68"/>
      <c r="B36" s="18" t="s">
        <v>134</v>
      </c>
      <c r="C36" s="16">
        <f>COUNTIF(Data!AR:AR,".")</f>
        <v>0</v>
      </c>
      <c r="D36" s="17"/>
    </row>
    <row r="37" spans="1:4" ht="14.25">
      <c r="A37" s="68"/>
      <c r="B37" s="16"/>
      <c r="C37" s="19"/>
      <c r="D37" s="17"/>
    </row>
    <row r="38" spans="1:4" ht="14.25" customHeight="1">
      <c r="A38" s="73" t="s">
        <v>421</v>
      </c>
      <c r="B38" s="20" t="s">
        <v>145</v>
      </c>
      <c r="C38" s="20">
        <f>COUNTIF(Data!AS:AS,1)</f>
        <v>0</v>
      </c>
      <c r="D38" s="26">
        <f>IF(COUNTIF(Data!AS:AS,"&gt;0")=0,"",COUNTIF(Data!AS:AS,1)/COUNTIF(Data!AS:AS,"&gt;0"))</f>
      </c>
    </row>
    <row r="39" spans="1:4" ht="14.25">
      <c r="A39" s="83"/>
      <c r="B39" s="20" t="s">
        <v>16</v>
      </c>
      <c r="C39" s="20">
        <f>COUNTIF(Data!AS:AS,2)</f>
        <v>0</v>
      </c>
      <c r="D39" s="26">
        <f>IF(COUNTIF(Data!AS:AS,"&gt;0")=0,"",COUNTIF(Data!AS:AS,2)/COUNTIF(Data!AS:AS,"&gt;0"))</f>
      </c>
    </row>
    <row r="40" spans="1:4" ht="14.25">
      <c r="A40" s="83"/>
      <c r="B40" s="20" t="s">
        <v>471</v>
      </c>
      <c r="C40" s="20">
        <f>COUNTIF(Data!AS:AS,3)</f>
        <v>0</v>
      </c>
      <c r="D40" s="26">
        <f>IF(COUNTIF(Data!AS:AS,"&gt;0")=0,"",COUNTIF(Data!AS:AS,3)/COUNTIF(Data!AS:AS,"&gt;0"))</f>
      </c>
    </row>
    <row r="41" spans="1:4" ht="14.25">
      <c r="A41" s="83"/>
      <c r="B41" s="20" t="s">
        <v>253</v>
      </c>
      <c r="C41" s="20">
        <f>COUNTIF(Data!AS:AS,4)</f>
        <v>0</v>
      </c>
      <c r="D41" s="26">
        <f>IF(COUNTIF(Data!AS:AS,"&gt;0")=0,"",COUNTIF(Data!AS:AS,4)/COUNTIF(Data!AS:AS,"&gt;0"))</f>
      </c>
    </row>
    <row r="42" spans="1:4" ht="14.25">
      <c r="A42" s="84"/>
      <c r="B42" s="20" t="s">
        <v>237</v>
      </c>
      <c r="C42" s="20">
        <f>COUNTIF(Data!AS:AS,5)</f>
        <v>0</v>
      </c>
      <c r="D42" s="26">
        <f>IF(COUNTIF(Data!AS:AS,"&gt;0")=0,"",COUNTIF(Data!AS:AS,5)/COUNTIF(Data!AS:AS,"&gt;0"))</f>
      </c>
    </row>
    <row r="43" spans="1:4" ht="14.25">
      <c r="A43" s="84"/>
      <c r="B43" s="22" t="s">
        <v>134</v>
      </c>
      <c r="C43" s="20">
        <f>COUNTIF(Data!AS:AS,".")</f>
        <v>0</v>
      </c>
      <c r="D43" s="26"/>
    </row>
    <row r="44" spans="1:4" ht="14.25">
      <c r="A44" s="84"/>
      <c r="B44" s="22"/>
      <c r="C44" s="20"/>
      <c r="D44" s="26"/>
    </row>
    <row r="45" ht="15.75" customHeight="1"/>
    <row r="49" ht="14.25" customHeight="1"/>
    <row r="50" ht="14.25" customHeight="1"/>
    <row r="52" ht="15" customHeight="1"/>
    <row r="53" ht="15" customHeight="1"/>
  </sheetData>
  <sheetProtection/>
  <mergeCells count="7">
    <mergeCell ref="A38:A44"/>
    <mergeCell ref="A2:A6"/>
    <mergeCell ref="A27:A31"/>
    <mergeCell ref="A32:A37"/>
    <mergeCell ref="A7:A12"/>
    <mergeCell ref="A21:A26"/>
    <mergeCell ref="A13:A2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32"/>
  <sheetViews>
    <sheetView zoomScalePageLayoutView="0" workbookViewId="0" topLeftCell="A1">
      <selection activeCell="A1" sqref="A1"/>
    </sheetView>
  </sheetViews>
  <sheetFormatPr defaultColWidth="9.140625" defaultRowHeight="12.75"/>
  <cols>
    <col min="1" max="1" width="46.28125" style="0" customWidth="1"/>
    <col min="2" max="2" width="42.57421875" style="0" bestFit="1" customWidth="1"/>
    <col min="3" max="3" width="10.28125" style="28" customWidth="1"/>
    <col min="4" max="4" width="16.28125" style="8" customWidth="1"/>
  </cols>
  <sheetData>
    <row r="1" spans="1:4" ht="18">
      <c r="A1" s="2" t="s">
        <v>128</v>
      </c>
      <c r="B1" s="3" t="s">
        <v>129</v>
      </c>
      <c r="C1" s="5" t="s">
        <v>130</v>
      </c>
      <c r="D1" s="4" t="s">
        <v>131</v>
      </c>
    </row>
    <row r="2" spans="1:4" ht="14.25">
      <c r="A2" s="67" t="s">
        <v>381</v>
      </c>
      <c r="B2" s="16" t="s">
        <v>135</v>
      </c>
      <c r="C2" s="19">
        <f>COUNTIF(Data!AT:AT,1)</f>
        <v>0</v>
      </c>
      <c r="D2" s="17">
        <f>IF(COUNTIF(Data!AT:AT,"&gt;0")=0,"",COUNTIF(Data!AT:AT,1)/COUNTIF(Data!AT:AT,"&gt;0"))</f>
      </c>
    </row>
    <row r="3" spans="1:4" ht="14.25">
      <c r="A3" s="68"/>
      <c r="B3" s="16" t="s">
        <v>136</v>
      </c>
      <c r="C3" s="19">
        <f>COUNTIF(Data!AT:AT,2)</f>
        <v>0</v>
      </c>
      <c r="D3" s="17">
        <f>IF(COUNTIF(Data!AT:AT,"&gt;0")=0,"",COUNTIF(Data!AT:AT,2)/COUNTIF(Data!AT:AT,"&gt;0"))</f>
      </c>
    </row>
    <row r="4" spans="1:4" ht="14.25">
      <c r="A4" s="68"/>
      <c r="B4" s="16" t="s">
        <v>138</v>
      </c>
      <c r="C4" s="19">
        <f>COUNTIF(Data!AT:AT,3)</f>
        <v>0</v>
      </c>
      <c r="D4" s="17">
        <f>IF(COUNTIF(Data!AT:AT,"&gt;0")=0,"",COUNTIF(Data!AT:AT,3)/COUNTIF(Data!AT:AT,"&gt;0"))</f>
      </c>
    </row>
    <row r="5" spans="1:4" ht="14.25">
      <c r="A5" s="68"/>
      <c r="B5" s="18" t="s">
        <v>134</v>
      </c>
      <c r="C5" s="19">
        <f>COUNTIF(Data!AT:AT,".")</f>
        <v>0</v>
      </c>
      <c r="D5" s="17"/>
    </row>
    <row r="6" spans="1:4" ht="14.25">
      <c r="A6" s="68"/>
      <c r="B6" s="16"/>
      <c r="C6" s="19"/>
      <c r="D6" s="17"/>
    </row>
    <row r="7" spans="1:4" ht="14.25" customHeight="1">
      <c r="A7" s="73" t="s">
        <v>382</v>
      </c>
      <c r="B7" s="20" t="s">
        <v>158</v>
      </c>
      <c r="C7" s="20">
        <f>COUNTIF(Data!AU:AU,1)</f>
        <v>0</v>
      </c>
      <c r="D7" s="26">
        <f>IF(COUNTIF(Data!AU:AU,"&gt;0")=0,"",COUNTIF(Data!AU:AU,1)/COUNTIF(Data!AU:AU,"&gt;0"))</f>
      </c>
    </row>
    <row r="8" spans="1:4" ht="14.25">
      <c r="A8" s="74"/>
      <c r="B8" s="20" t="s">
        <v>159</v>
      </c>
      <c r="C8" s="20">
        <f>COUNTIF(Data!AU:AU,2)</f>
        <v>0</v>
      </c>
      <c r="D8" s="26">
        <f>IF(COUNTIF(Data!AU:AU,"&gt;0")=0,"",COUNTIF(Data!AU:AU,2)/COUNTIF(Data!AU:AU,"&gt;0"))</f>
      </c>
    </row>
    <row r="9" spans="1:4" ht="14.25">
      <c r="A9" s="74"/>
      <c r="B9" s="20" t="s">
        <v>136</v>
      </c>
      <c r="C9" s="20">
        <f>COUNTIF(Data!AU:AU,3)</f>
        <v>0</v>
      </c>
      <c r="D9" s="26">
        <f>IF(COUNTIF(Data!AU:AU,"&gt;0")=0,"",COUNTIF(Data!AU:AU,3)/COUNTIF(Data!AU:AU,"&gt;0"))</f>
      </c>
    </row>
    <row r="10" spans="1:4" ht="14.25">
      <c r="A10" s="74"/>
      <c r="B10" s="20" t="s">
        <v>254</v>
      </c>
      <c r="C10" s="31">
        <f>COUNTIF(Data!AU:AU,4)</f>
        <v>0</v>
      </c>
      <c r="D10" s="26">
        <f>IF(COUNTIF(Data!AU:AU,"&gt;0")=0,"",COUNTIF(Data!AU:AU,4)/COUNTIF(Data!AU:AU,"&gt;0"))</f>
      </c>
    </row>
    <row r="11" spans="1:4" ht="14.25">
      <c r="A11" s="75"/>
      <c r="B11" s="22" t="s">
        <v>134</v>
      </c>
      <c r="C11" s="20">
        <f>COUNTIF(Data!AU:AU,".")</f>
        <v>0</v>
      </c>
      <c r="D11" s="26"/>
    </row>
    <row r="12" spans="1:4" ht="14.25">
      <c r="A12" s="75"/>
      <c r="B12" s="20"/>
      <c r="C12" s="20"/>
      <c r="D12" s="26"/>
    </row>
    <row r="13" spans="1:4" ht="15" customHeight="1">
      <c r="A13" s="82" t="s">
        <v>383</v>
      </c>
      <c r="B13" s="16" t="s">
        <v>158</v>
      </c>
      <c r="C13" s="19">
        <f>COUNTIF(Data!AV:AV,1)</f>
        <v>0</v>
      </c>
      <c r="D13" s="17">
        <f>IF(COUNTIF(Data!AV:AV,"&gt;0")=0,"",COUNTIF(Data!AV:AV,1)/COUNTIF(Data!AV:AV,"&gt;0"))</f>
      </c>
    </row>
    <row r="14" spans="1:4" ht="14.25">
      <c r="A14" s="82"/>
      <c r="B14" s="16" t="s">
        <v>159</v>
      </c>
      <c r="C14" s="19">
        <f>COUNTIF(Data!AV:AV,2)</f>
        <v>0</v>
      </c>
      <c r="D14" s="17">
        <f>IF(COUNTIF(Data!AV:AV,"&gt;0")=0,"",COUNTIF(Data!AV:AV,2)/COUNTIF(Data!AV:AV,"&gt;0"))</f>
      </c>
    </row>
    <row r="15" spans="1:4" ht="14.25">
      <c r="A15" s="82"/>
      <c r="B15" s="16" t="s">
        <v>136</v>
      </c>
      <c r="C15" s="19">
        <f>COUNTIF(Data!AV:AV,3)</f>
        <v>0</v>
      </c>
      <c r="D15" s="17">
        <f>IF(COUNTIF(Data!AV:AV,"&gt;0")=0,"",COUNTIF(Data!AV:AV,3)/COUNTIF(Data!AV:AV,"&gt;0"))</f>
      </c>
    </row>
    <row r="16" spans="1:4" ht="14.25">
      <c r="A16" s="82"/>
      <c r="B16" s="16" t="s">
        <v>138</v>
      </c>
      <c r="C16" s="19">
        <f>COUNTIF(Data!AV:AV,4)</f>
        <v>0</v>
      </c>
      <c r="D16" s="17">
        <f>IF(COUNTIF(Data!AV:AV,"&gt;0")=0,"",COUNTIF(Data!AV:AV,4)/COUNTIF(Data!AV:AV,"&gt;0"))</f>
      </c>
    </row>
    <row r="17" spans="1:4" ht="14.25">
      <c r="A17" s="82"/>
      <c r="B17" s="18" t="s">
        <v>134</v>
      </c>
      <c r="C17" s="19">
        <f>COUNTIF(Data!AV:AV,".")</f>
        <v>0</v>
      </c>
      <c r="D17" s="17"/>
    </row>
    <row r="18" spans="1:4" ht="14.25">
      <c r="A18" s="82"/>
      <c r="B18" s="16"/>
      <c r="C18" s="19"/>
      <c r="D18" s="17"/>
    </row>
    <row r="19" spans="1:4" ht="14.25">
      <c r="A19" s="69" t="s">
        <v>384</v>
      </c>
      <c r="B19" s="20" t="s">
        <v>158</v>
      </c>
      <c r="C19" s="20">
        <f>COUNTIF(Data!AW:AW,1)</f>
        <v>0</v>
      </c>
      <c r="D19" s="26">
        <f>IF(COUNTIF(Data!AW:AW,"&gt;0")=0,"",COUNTIF(Data!AW:AW,1)/COUNTIF(Data!AW:AW,"&gt;0"))</f>
      </c>
    </row>
    <row r="20" spans="1:4" ht="14.25">
      <c r="A20" s="70"/>
      <c r="B20" s="20" t="s">
        <v>159</v>
      </c>
      <c r="C20" s="20">
        <f>COUNTIF(Data!AW:AW,2)</f>
        <v>0</v>
      </c>
      <c r="D20" s="26">
        <f>IF(COUNTIF(Data!AW:AW,"&gt;0")=0,"",COUNTIF(Data!AW:AW,2)/COUNTIF(Data!AW:AW,"&gt;0"))</f>
      </c>
    </row>
    <row r="21" spans="1:4" ht="14.25">
      <c r="A21" s="70"/>
      <c r="B21" s="20" t="s">
        <v>136</v>
      </c>
      <c r="C21" s="20">
        <f>COUNTIF(Data!AW:AW,3)</f>
        <v>0</v>
      </c>
      <c r="D21" s="26">
        <f>IF(COUNTIF(Data!AW:AW,"&gt;0")=0,"",COUNTIF(Data!AW:AW,3)/COUNTIF(Data!AW:AW,"&gt;0"))</f>
      </c>
    </row>
    <row r="22" spans="1:4" ht="14.25">
      <c r="A22" s="70"/>
      <c r="B22" s="20" t="s">
        <v>325</v>
      </c>
      <c r="C22" s="20">
        <f>COUNTIF(Data!AW:AW,4)</f>
        <v>0</v>
      </c>
      <c r="D22" s="26">
        <f>IF(COUNTIF(Data!AW:AW,"&gt;0")=0,"",COUNTIF(Data!AW:AW,4)/COUNTIF(Data!AW:AW,"&gt;0"))</f>
      </c>
    </row>
    <row r="23" spans="1:4" ht="14.25">
      <c r="A23" s="70"/>
      <c r="B23" s="20" t="s">
        <v>138</v>
      </c>
      <c r="C23" s="20">
        <f>COUNTIF(Data!AW:AW,5)</f>
        <v>0</v>
      </c>
      <c r="D23" s="26">
        <f>IF(COUNTIF(Data!AW:AW,"&gt;0")=0,"",COUNTIF(Data!AW:AW,5)/COUNTIF(Data!AW:AW,"&gt;0"))</f>
      </c>
    </row>
    <row r="24" spans="1:4" ht="14.25">
      <c r="A24" s="70"/>
      <c r="B24" s="22" t="s">
        <v>134</v>
      </c>
      <c r="C24" s="20">
        <f>COUNTIF(Data!AW:AW,".")</f>
        <v>0</v>
      </c>
      <c r="D24" s="26"/>
    </row>
    <row r="25" spans="1:4" ht="14.25">
      <c r="A25" s="70"/>
      <c r="B25" s="20"/>
      <c r="C25" s="31"/>
      <c r="D25" s="26"/>
    </row>
    <row r="26" spans="1:4" ht="14.25">
      <c r="A26" s="82" t="s">
        <v>385</v>
      </c>
      <c r="B26" s="16" t="s">
        <v>36</v>
      </c>
      <c r="C26" s="19">
        <f>COUNTIF(Data!AX:AX,1)</f>
        <v>0</v>
      </c>
      <c r="D26" s="17">
        <f>IF(COUNTIF(Data!AX:AX,"&gt;0")=0,"",COUNTIF(Data!AX:AX,1)/COUNTIF(Data!AX:AX,"&gt;0"))</f>
      </c>
    </row>
    <row r="27" spans="1:4" ht="14.25">
      <c r="A27" s="82"/>
      <c r="B27" s="16" t="s">
        <v>28</v>
      </c>
      <c r="C27" s="19">
        <f>COUNTIF(Data!AX:AX,2)</f>
        <v>0</v>
      </c>
      <c r="D27" s="17">
        <f>IF(COUNTIF(Data!AX:AX,"&gt;0")=0,"",COUNTIF(Data!AX:AX,2)/COUNTIF(Data!AX:AX,"&gt;0"))</f>
      </c>
    </row>
    <row r="28" spans="1:4" ht="14.25">
      <c r="A28" s="82"/>
      <c r="B28" s="16" t="s">
        <v>29</v>
      </c>
      <c r="C28" s="19">
        <f>COUNTIF(Data!AX:AX,3)</f>
        <v>0</v>
      </c>
      <c r="D28" s="17">
        <f>IF(COUNTIF(Data!AX:AX,"&gt;0")=0,"",COUNTIF(Data!AX:AX,3)/COUNTIF(Data!AX:AX,"&gt;0"))</f>
      </c>
    </row>
    <row r="29" spans="1:4" ht="14.25">
      <c r="A29" s="82"/>
      <c r="B29" s="16" t="s">
        <v>30</v>
      </c>
      <c r="C29" s="19">
        <f>COUNTIF(Data!AX:AX,4)</f>
        <v>0</v>
      </c>
      <c r="D29" s="17">
        <f>IF(COUNTIF(Data!AX:AX,"&gt;0")=0,"",COUNTIF(Data!AX:AX,4)/COUNTIF(Data!AX:AX,"&gt;0"))</f>
      </c>
    </row>
    <row r="30" spans="1:4" ht="14.25">
      <c r="A30" s="82"/>
      <c r="B30" s="16" t="s">
        <v>31</v>
      </c>
      <c r="C30" s="19">
        <f>COUNTIF(Data!AX:AX,5)</f>
        <v>0</v>
      </c>
      <c r="D30" s="17">
        <f>IF(COUNTIF(Data!AX:AX,"&gt;0")=0,"",COUNTIF(Data!AX:AX,5)/COUNTIF(Data!AX:AX,"&gt;0"))</f>
      </c>
    </row>
    <row r="31" spans="1:4" ht="14.25">
      <c r="A31" s="82"/>
      <c r="B31" s="18" t="s">
        <v>134</v>
      </c>
      <c r="C31" s="19">
        <f>COUNTIF(Data!AX:AX,".")</f>
        <v>0</v>
      </c>
      <c r="D31" s="17"/>
    </row>
    <row r="32" spans="1:4" ht="14.25">
      <c r="A32" s="75"/>
      <c r="B32" s="16"/>
      <c r="C32" s="19"/>
      <c r="D32" s="17"/>
    </row>
  </sheetData>
  <sheetProtection/>
  <mergeCells count="5">
    <mergeCell ref="A26:A32"/>
    <mergeCell ref="A19:A25"/>
    <mergeCell ref="A13:A18"/>
    <mergeCell ref="A2:A6"/>
    <mergeCell ref="A7:A1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43.00390625" style="0" customWidth="1"/>
    <col min="2" max="2" width="40.00390625" style="0" customWidth="1"/>
    <col min="3" max="3" width="14.8515625" style="0" customWidth="1"/>
    <col min="4" max="4" width="15.8515625" style="0" customWidth="1"/>
  </cols>
  <sheetData>
    <row r="1" spans="1:4" ht="18">
      <c r="A1" s="2" t="s">
        <v>128</v>
      </c>
      <c r="B1" s="3" t="s">
        <v>129</v>
      </c>
      <c r="C1" s="5" t="s">
        <v>130</v>
      </c>
      <c r="D1" s="4" t="s">
        <v>131</v>
      </c>
    </row>
    <row r="2" spans="1:4" ht="14.25">
      <c r="A2" s="69" t="s">
        <v>386</v>
      </c>
      <c r="B2" s="20" t="s">
        <v>135</v>
      </c>
      <c r="C2" s="20">
        <f>COUNTIF(Data!AY:AY,1)</f>
        <v>0</v>
      </c>
      <c r="D2" s="26">
        <f>IF(COUNTIF(Data!AY:AY,"&gt;0")=0,"",COUNTIF(Data!AY:AY,1)/COUNTIF(Data!AY:AY,"&gt;0"))</f>
      </c>
    </row>
    <row r="3" spans="1:4" ht="14.25">
      <c r="A3" s="70"/>
      <c r="B3" s="20" t="s">
        <v>155</v>
      </c>
      <c r="C3" s="20">
        <f>COUNTIF(Data!AY:AY,2)</f>
        <v>0</v>
      </c>
      <c r="D3" s="26">
        <f>IF(COUNTIF(Data!AY:AY,"&gt;0")=0,"",COUNTIF(Data!AY:AY,2)/COUNTIF(Data!AY:AY,"&gt;0"))</f>
      </c>
    </row>
    <row r="4" spans="1:4" ht="14.25">
      <c r="A4" s="70"/>
      <c r="B4" s="20" t="s">
        <v>156</v>
      </c>
      <c r="C4" s="20">
        <f>COUNTIF(Data!AY:AY,3)</f>
        <v>0</v>
      </c>
      <c r="D4" s="26">
        <f>IF(COUNTIF(Data!AY:AY,"&gt;0")=0,"",COUNTIF(Data!AY:AY,3)/COUNTIF(Data!AY:AY,"&gt;0"))</f>
      </c>
    </row>
    <row r="5" spans="1:4" ht="15">
      <c r="A5" s="70"/>
      <c r="B5" s="20" t="s">
        <v>255</v>
      </c>
      <c r="C5" s="20">
        <f>COUNTIF(Data!AY:AY,4)</f>
        <v>0</v>
      </c>
      <c r="D5" s="26">
        <f>IF(COUNTIF(Data!AY:AY,"&gt;0")=0,"",COUNTIF(Data!AY:AY,4)/COUNTIF(Data!AY:AY,"&gt;0"))</f>
      </c>
    </row>
    <row r="6" spans="1:4" ht="14.25">
      <c r="A6" s="70"/>
      <c r="B6" s="20" t="s">
        <v>157</v>
      </c>
      <c r="C6" s="20">
        <f>COUNTIF(Data!AY:AY,5)</f>
        <v>0</v>
      </c>
      <c r="D6" s="26">
        <f>IF(COUNTIF(Data!AY:AY,"&gt;0")=0,"",COUNTIF(Data!AY:AY,5)/COUNTIF(Data!AY:AY,"&gt;0"))</f>
      </c>
    </row>
    <row r="7" spans="1:4" ht="14.25">
      <c r="A7" s="70"/>
      <c r="B7" s="20" t="s">
        <v>326</v>
      </c>
      <c r="C7" s="20">
        <f>COUNTIF(Data!AY:AY,6)</f>
        <v>0</v>
      </c>
      <c r="D7" s="26">
        <f>IF(COUNTIF(Data!AY:AY,"&gt;0")=0,"",COUNTIF(Data!AY:AY,6)/COUNTIF(Data!AY:AY,"&gt;0"))</f>
      </c>
    </row>
    <row r="8" spans="1:4" ht="14.25">
      <c r="A8" s="70"/>
      <c r="B8" s="22" t="s">
        <v>134</v>
      </c>
      <c r="C8" s="20">
        <f>COUNTIF(Data!AY:AY,".")</f>
        <v>0</v>
      </c>
      <c r="D8" s="26"/>
    </row>
    <row r="9" spans="1:4" ht="14.25">
      <c r="A9" s="70"/>
      <c r="B9" s="20"/>
      <c r="C9" s="31"/>
      <c r="D9" s="26"/>
    </row>
    <row r="10" ht="12.75">
      <c r="C10" s="28"/>
    </row>
  </sheetData>
  <sheetProtection/>
  <mergeCells count="1">
    <mergeCell ref="A2:A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M31"/>
  <sheetViews>
    <sheetView zoomScalePageLayoutView="0" workbookViewId="0" topLeftCell="A1">
      <selection activeCell="A1" sqref="A1"/>
    </sheetView>
  </sheetViews>
  <sheetFormatPr defaultColWidth="9.140625" defaultRowHeight="12.75"/>
  <cols>
    <col min="1" max="1" width="52.8515625" style="0" customWidth="1"/>
    <col min="2" max="2" width="54.7109375" style="0" customWidth="1"/>
    <col min="3" max="3" width="12.28125" style="28" bestFit="1" customWidth="1"/>
    <col min="4" max="4" width="16.140625" style="0" customWidth="1"/>
    <col min="5" max="169" width="9.140625" style="49" customWidth="1"/>
  </cols>
  <sheetData>
    <row r="1" spans="1:4" ht="18">
      <c r="A1" s="6" t="s">
        <v>128</v>
      </c>
      <c r="B1" s="3" t="s">
        <v>129</v>
      </c>
      <c r="C1" s="5" t="s">
        <v>130</v>
      </c>
      <c r="D1" s="4" t="s">
        <v>131</v>
      </c>
    </row>
    <row r="2" spans="1:4" ht="14.25">
      <c r="A2" s="73" t="s">
        <v>327</v>
      </c>
      <c r="B2" s="20" t="s">
        <v>256</v>
      </c>
      <c r="C2" s="25">
        <f>COUNTIF(Data!AZ:AZ,1)</f>
        <v>0</v>
      </c>
      <c r="D2" s="26">
        <f>IF(COUNTIF(Data!AZ:AZ,"&gt;0")=0,"",COUNTIF(Data!AZ:AZ,1)/COUNTIF(Data!AZ:AZ,"&gt;0"))</f>
      </c>
    </row>
    <row r="3" spans="1:4" ht="14.25">
      <c r="A3" s="74"/>
      <c r="B3" s="20" t="s">
        <v>257</v>
      </c>
      <c r="C3" s="25">
        <f>COUNTIF(Data!AZ:AZ,2)</f>
        <v>0</v>
      </c>
      <c r="D3" s="26">
        <f>IF(COUNTIF(Data!AZ:AZ,"&gt;0")=0,"",COUNTIF(Data!AZ:AZ,2)/COUNTIF(Data!AZ:AZ,"&gt;0"))</f>
      </c>
    </row>
    <row r="4" spans="1:4" ht="14.25">
      <c r="A4" s="75"/>
      <c r="B4" s="20" t="s">
        <v>258</v>
      </c>
      <c r="C4" s="25">
        <f>COUNTIF(Data!AZ:AZ,3)</f>
        <v>0</v>
      </c>
      <c r="D4" s="26">
        <f>IF(COUNTIF(Data!AZ:AZ,"&gt;0")=0,"",COUNTIF(Data!AZ:AZ,3)/COUNTIF(Data!AZ:AZ,"&gt;0"))</f>
      </c>
    </row>
    <row r="5" spans="1:4" ht="14.25">
      <c r="A5" s="75"/>
      <c r="B5" s="20" t="s">
        <v>259</v>
      </c>
      <c r="C5" s="25">
        <f>COUNTIF(Data!AZ:AZ,4)</f>
        <v>0</v>
      </c>
      <c r="D5" s="26">
        <f>IF(COUNTIF(Data!AZ:AZ,"&gt;0")=0,"",COUNTIF(Data!AZ:AZ,4)/COUNTIF(Data!AZ:AZ,"&gt;0"))</f>
      </c>
    </row>
    <row r="6" spans="1:4" ht="14.25">
      <c r="A6" s="75"/>
      <c r="B6" s="22" t="s">
        <v>134</v>
      </c>
      <c r="C6" s="25">
        <f>COUNTIF(Data!AZ:AZ,".")</f>
        <v>0</v>
      </c>
      <c r="D6" s="26"/>
    </row>
    <row r="7" spans="1:4" ht="14.25">
      <c r="A7" s="75"/>
      <c r="B7" s="20"/>
      <c r="C7" s="31"/>
      <c r="D7" s="20"/>
    </row>
    <row r="8" spans="1:4" ht="14.25">
      <c r="A8" s="72" t="s">
        <v>387</v>
      </c>
      <c r="B8" s="16" t="s">
        <v>150</v>
      </c>
      <c r="C8" s="19">
        <f>COUNTIF(Data!BA:BA,1)</f>
        <v>0</v>
      </c>
      <c r="D8" s="17">
        <f>IF(COUNTIF(Data!BA:BA,"&gt;0")=0,"",COUNTIF(Data!BA:BA,1)/COUNTIF(Data!BA:BA,"&gt;0"))</f>
      </c>
    </row>
    <row r="9" spans="1:4" ht="14.25">
      <c r="A9" s="82"/>
      <c r="B9" s="16" t="s">
        <v>0</v>
      </c>
      <c r="C9" s="19">
        <f>COUNTIF(Data!BA:BA,2)</f>
        <v>0</v>
      </c>
      <c r="D9" s="17">
        <f>IF(COUNTIF(Data!BA:BA,"&gt;0")=0,"",COUNTIF(Data!BA:BA,2)/COUNTIF(Data!BA:BA,"&gt;0"))</f>
      </c>
    </row>
    <row r="10" spans="1:4" ht="14.25">
      <c r="A10" s="82"/>
      <c r="B10" s="16" t="s">
        <v>1</v>
      </c>
      <c r="C10" s="19">
        <f>COUNTIF(Data!BA:BA,3)</f>
        <v>0</v>
      </c>
      <c r="D10" s="17">
        <f>IF(COUNTIF(Data!BA:BA,"&gt;0")=0,"",COUNTIF(Data!BA:BA,3)/COUNTIF(Data!BA:BA,"&gt;0"))</f>
      </c>
    </row>
    <row r="11" spans="1:4" ht="14.25">
      <c r="A11" s="82"/>
      <c r="B11" s="16" t="s">
        <v>260</v>
      </c>
      <c r="C11" s="19">
        <f>COUNTIF(Data!BA:BA,4)</f>
        <v>0</v>
      </c>
      <c r="D11" s="17">
        <f>IF(COUNTIF(Data!BA:BA,"&gt;0")=0,"",COUNTIF(Data!BA:BA,4)/COUNTIF(Data!BA:BA,"&gt;0"))</f>
      </c>
    </row>
    <row r="12" spans="1:4" ht="14.25">
      <c r="A12" s="82"/>
      <c r="B12" s="18" t="s">
        <v>134</v>
      </c>
      <c r="C12" s="19">
        <f>COUNTIF(Data!BA:BA,".")</f>
        <v>0</v>
      </c>
      <c r="D12" s="17"/>
    </row>
    <row r="13" spans="1:4" ht="14.25">
      <c r="A13" s="82"/>
      <c r="B13" s="16"/>
      <c r="C13" s="19"/>
      <c r="D13" s="17"/>
    </row>
    <row r="14" spans="1:4" ht="14.25" customHeight="1">
      <c r="A14" s="76" t="s">
        <v>496</v>
      </c>
      <c r="B14" s="50" t="s">
        <v>497</v>
      </c>
      <c r="C14" s="20">
        <f>COUNTIF(Data!BB:BB,1)</f>
        <v>0</v>
      </c>
      <c r="D14" s="26">
        <f>IF(COUNTIF(Data!BB:BB,"&gt;-1")=0,"",COUNTIF(Data!BB:BB,1)/COUNTIF(Data!BB:BB,"&gt;-1"))</f>
      </c>
    </row>
    <row r="15" spans="1:4" ht="14.25">
      <c r="A15" s="76"/>
      <c r="B15" s="50" t="s">
        <v>498</v>
      </c>
      <c r="C15" s="20">
        <f>COUNTIF(Data!BC:BC,1)</f>
        <v>0</v>
      </c>
      <c r="D15" s="26">
        <f>IF(COUNTIF(Data!BC:BC,"&gt;-1")=0,"",COUNTIF(Data!BC:BC,1)/COUNTIF(Data!BC:BC,"&gt;-1"))</f>
      </c>
    </row>
    <row r="16" spans="1:4" ht="14.25">
      <c r="A16" s="76"/>
      <c r="B16" s="50" t="s">
        <v>499</v>
      </c>
      <c r="C16" s="20">
        <f>COUNTIF(Data!BD:BD,1)</f>
        <v>0</v>
      </c>
      <c r="D16" s="26">
        <f>IF(COUNTIF(Data!BD:BD,"&gt;-1")=0,"",COUNTIF(Data!BD:BD,1)/COUNTIF(Data!BD:BD,"&gt;-1"))</f>
      </c>
    </row>
    <row r="17" spans="1:4" ht="14.25">
      <c r="A17" s="76"/>
      <c r="B17" s="50" t="s">
        <v>500</v>
      </c>
      <c r="C17" s="20">
        <f>COUNTIF(Data!BE:BE,1)</f>
        <v>0</v>
      </c>
      <c r="D17" s="26">
        <f>IF(COUNTIF(Data!BE:BE,"&gt;-1")=0,"",COUNTIF(Data!BE:BE,1)/COUNTIF(Data!BE:BE,"&gt;-1"))</f>
      </c>
    </row>
    <row r="18" spans="1:4" ht="14.25" customHeight="1">
      <c r="A18" s="76"/>
      <c r="B18" s="50" t="s">
        <v>501</v>
      </c>
      <c r="C18" s="20">
        <f>COUNTIF(Data!BF:BF,1)</f>
        <v>0</v>
      </c>
      <c r="D18" s="26">
        <f>IF(COUNTIF(Data!BF:BF,"&gt;-1")=0,"",COUNTIF(Data!BF:BF,1)/COUNTIF(Data!BF:BF,"&gt;-1"))</f>
      </c>
    </row>
    <row r="19" spans="1:4" ht="14.25">
      <c r="A19" s="76"/>
      <c r="B19" s="50" t="s">
        <v>502</v>
      </c>
      <c r="C19" s="20">
        <f>COUNTIF(Data!BG:BG,1)</f>
        <v>0</v>
      </c>
      <c r="D19" s="26">
        <f>IF(COUNTIF(Data!BG:BG,"&gt;-1")=0,"",COUNTIF(Data!BG:BG,1)/COUNTIF(Data!BG:BG,"&gt;-1"))</f>
      </c>
    </row>
    <row r="20" spans="1:4" ht="14.25">
      <c r="A20" s="76"/>
      <c r="B20" s="50" t="s">
        <v>133</v>
      </c>
      <c r="C20" s="20">
        <f>COUNTIF(Data!BH:BH,1)</f>
        <v>0</v>
      </c>
      <c r="D20" s="26">
        <f>IF(COUNTIF(Data!BH:BH,"&gt;-1")=0,"",COUNTIF(Data!BH:BH,1)/COUNTIF(Data!BH:BH,"&gt;-1"))</f>
      </c>
    </row>
    <row r="21" spans="1:4" ht="14.25">
      <c r="A21" s="76"/>
      <c r="B21" s="50" t="s">
        <v>503</v>
      </c>
      <c r="C21" s="20">
        <f>COUNTIF(Data!BI:BI,1)</f>
        <v>0</v>
      </c>
      <c r="D21" s="26">
        <f>IF(COUNTIF(Data!BI:BI,"&gt;-1")=0,"",COUNTIF(Data!BI:BI,1)/COUNTIF(Data!BI:BI,"&gt;-1"))</f>
      </c>
    </row>
    <row r="22" spans="1:4" ht="14.25" customHeight="1">
      <c r="A22" s="76"/>
      <c r="B22" s="65" t="s">
        <v>134</v>
      </c>
      <c r="C22" s="20">
        <f>COUNTIF(Data!BB:BB,".")</f>
        <v>0</v>
      </c>
      <c r="D22" s="26"/>
    </row>
    <row r="23" spans="1:4" ht="14.25">
      <c r="A23" s="76"/>
      <c r="B23" s="50"/>
      <c r="C23" s="50"/>
      <c r="D23" s="51"/>
    </row>
    <row r="24" spans="1:169" s="54" customFormat="1" ht="14.25" customHeight="1">
      <c r="A24" s="77" t="s">
        <v>388</v>
      </c>
      <c r="B24" s="16" t="s">
        <v>140</v>
      </c>
      <c r="C24" s="19">
        <f>COUNTIF(Data!BJ:BJ,1)</f>
        <v>0</v>
      </c>
      <c r="D24" s="17">
        <f>IF(COUNTIF(Data!BJ:BJ,"&gt;0")=0,"",COUNTIF(Data!BJ:BJ,1)/COUNTIF(Data!BJ:BJ,"&gt;0"))</f>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row>
    <row r="25" spans="1:169" s="54" customFormat="1" ht="14.25" customHeight="1">
      <c r="A25" s="77"/>
      <c r="B25" s="16" t="s">
        <v>141</v>
      </c>
      <c r="C25" s="19">
        <f>COUNTIF(Data!BJ:BJ,2)</f>
        <v>0</v>
      </c>
      <c r="D25" s="17">
        <f>IF(COUNTIF(Data!BJ:BJ,"&gt;0")=0,"",COUNTIF(Data!BJ:BJ,2)/COUNTIF(Data!BJ:BJ,"&gt;0"))</f>
      </c>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row>
    <row r="26" spans="1:169" s="54" customFormat="1" ht="14.25" customHeight="1">
      <c r="A26" s="77"/>
      <c r="B26" s="16" t="s">
        <v>136</v>
      </c>
      <c r="C26" s="19">
        <f>COUNTIF(Data!BJ:BJ,3)</f>
        <v>0</v>
      </c>
      <c r="D26" s="17">
        <f>IF(COUNTIF(Data!BJ:BJ,"&gt;0")=0,"",COUNTIF(Data!BJ:BJ,3)/COUNTIF(Data!BJ:BJ,"&gt;0"))</f>
      </c>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row>
    <row r="27" spans="1:169" s="54" customFormat="1" ht="14.25" customHeight="1">
      <c r="A27" s="77"/>
      <c r="B27" s="16" t="s">
        <v>2</v>
      </c>
      <c r="C27" s="19">
        <f>COUNTIF(Data!BJ:BJ,4)</f>
        <v>0</v>
      </c>
      <c r="D27" s="17">
        <f>IF(COUNTIF(Data!BJ:BJ,"&gt;0")=0,"",COUNTIF(Data!BJ:BJ,4)/COUNTIF(Data!BJ:BJ,"&gt;0"))</f>
      </c>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row>
    <row r="28" spans="1:169" s="54" customFormat="1" ht="14.25" customHeight="1">
      <c r="A28" s="77"/>
      <c r="B28" s="16" t="s">
        <v>3</v>
      </c>
      <c r="C28" s="19">
        <f>COUNTIF(Data!BJ:BJ,5)</f>
        <v>0</v>
      </c>
      <c r="D28" s="17">
        <f>IF(COUNTIF(Data!BJ:BJ,"&gt;0")=0,"",COUNTIF(Data!BJ:BJ,5)/COUNTIF(Data!BJ:BJ,"&gt;0"))</f>
      </c>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row>
    <row r="29" spans="1:169" s="54" customFormat="1" ht="14.25" customHeight="1">
      <c r="A29" s="77"/>
      <c r="B29" s="16" t="s">
        <v>138</v>
      </c>
      <c r="C29" s="19">
        <f>COUNTIF(Data!BJ:BJ,6)</f>
        <v>0</v>
      </c>
      <c r="D29" s="17">
        <f>IF(COUNTIF(Data!BJ:BJ,"&gt;0")=0,"",COUNTIF(Data!BJ:BJ,6)/COUNTIF(Data!BJ:BJ,"&gt;0"))</f>
      </c>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row>
    <row r="30" spans="1:169" s="54" customFormat="1" ht="14.25" customHeight="1">
      <c r="A30" s="77"/>
      <c r="B30" s="18" t="s">
        <v>134</v>
      </c>
      <c r="C30" s="19">
        <f>COUNTIF(Data!BJ:BJ,".")</f>
        <v>0</v>
      </c>
      <c r="D30" s="17"/>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row>
    <row r="31" spans="1:169" s="54" customFormat="1" ht="14.25" customHeight="1">
      <c r="A31" s="77"/>
      <c r="B31" s="16"/>
      <c r="C31" s="19"/>
      <c r="D31" s="17"/>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row>
  </sheetData>
  <sheetProtection/>
  <mergeCells count="4">
    <mergeCell ref="A2:A7"/>
    <mergeCell ref="A8:A13"/>
    <mergeCell ref="A24:A31"/>
    <mergeCell ref="A14:A2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Picker Institute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Esther Howell</dc:creator>
  <cp:keywords/>
  <dc:description/>
  <cp:lastModifiedBy>Jason</cp:lastModifiedBy>
  <dcterms:created xsi:type="dcterms:W3CDTF">2007-02-07T12:45:47Z</dcterms:created>
  <dcterms:modified xsi:type="dcterms:W3CDTF">2010-04-12T14:28:59Z</dcterms:modified>
  <cp:category/>
  <cp:version/>
  <cp:contentType/>
  <cp:contentStatus/>
</cp:coreProperties>
</file>