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814" activeTab="0"/>
  </bookViews>
  <sheets>
    <sheet name="Guidance" sheetId="1" r:id="rId1"/>
    <sheet name="Data" sheetId="2" r:id="rId2"/>
    <sheet name="Going to Hospital" sheetId="3" r:id="rId3"/>
    <sheet name="The Hospital Ward" sheetId="4" r:id="rId4"/>
    <sheet name="Hospital Staff" sheetId="5" r:id="rId5"/>
    <sheet name="Hospital Food" sheetId="6" r:id="rId6"/>
    <sheet name="Facilities for parents &amp; carers" sheetId="7" r:id="rId7"/>
    <sheet name="Pain" sheetId="8" r:id="rId8"/>
    <sheet name="Operations and Procedures" sheetId="9" r:id="rId9"/>
    <sheet name="Medicines" sheetId="10" r:id="rId10"/>
    <sheet name="Leaving Hospital" sheetId="11" r:id="rId11"/>
    <sheet name="Overall" sheetId="12" r:id="rId12"/>
    <sheet name="About Your Child" sheetId="13" r:id="rId13"/>
  </sheets>
  <definedNames>
    <definedName name="_Ref231095666" localSheetId="1">'Data'!#REF!</definedName>
    <definedName name="_Ref30235790" localSheetId="1">'Data'!$Y$2</definedName>
    <definedName name="_Ref30309450" localSheetId="1">'Data'!$CO$2</definedName>
    <definedName name="_Ref326144018" localSheetId="1">'Data'!#REF!</definedName>
    <definedName name="_Ref46900248" localSheetId="1">'Data'!#REF!</definedName>
    <definedName name="_Ref46900270" localSheetId="1">'Data'!#REF!</definedName>
    <definedName name="_Ref47177667" localSheetId="1">'Data'!#REF!</definedName>
    <definedName name="_Ref47177679" localSheetId="1">'Data'!$BO$2</definedName>
    <definedName name="_Ref47177694" localSheetId="1">'Data'!$BP$2</definedName>
    <definedName name="_Ref47177716" localSheetId="1">'Data'!#REF!</definedName>
    <definedName name="_Ref47177745" localSheetId="1">'Data'!#REF!</definedName>
    <definedName name="_Ref47177798" localSheetId="1">'Data'!#REF!</definedName>
    <definedName name="_Ref95109060" localSheetId="1">'Data'!#REF!</definedName>
    <definedName name="OLE_LINK1" localSheetId="1">'Data'!$BB$2</definedName>
    <definedName name="_xlnm.Print_Area" localSheetId="12">'About Your Child'!$A$14:$D$34</definedName>
  </definedNames>
  <calcPr fullCalcOnLoad="1"/>
</workbook>
</file>

<file path=xl/sharedStrings.xml><?xml version="1.0" encoding="utf-8"?>
<sst xmlns="http://schemas.openxmlformats.org/spreadsheetml/2006/main" count="600" uniqueCount="351">
  <si>
    <t>Question</t>
  </si>
  <si>
    <t>Answers</t>
  </si>
  <si>
    <t>Total</t>
  </si>
  <si>
    <t>Percentage</t>
  </si>
  <si>
    <t>Missing</t>
  </si>
  <si>
    <t>Yes, definitely</t>
  </si>
  <si>
    <t>Yes, to some extent</t>
  </si>
  <si>
    <t>No</t>
  </si>
  <si>
    <t>Yes</t>
  </si>
  <si>
    <t>Poor</t>
  </si>
  <si>
    <t>Fair</t>
  </si>
  <si>
    <t>Good</t>
  </si>
  <si>
    <t>Very good</t>
  </si>
  <si>
    <t>Very clean</t>
  </si>
  <si>
    <t>Not very clean</t>
  </si>
  <si>
    <t>Not at all clean</t>
  </si>
  <si>
    <t>Yes, always</t>
  </si>
  <si>
    <t>Yes, sometimes</t>
  </si>
  <si>
    <t>Yes, completely</t>
  </si>
  <si>
    <t>Male</t>
  </si>
  <si>
    <t>Female</t>
  </si>
  <si>
    <t>Chinese</t>
  </si>
  <si>
    <t>Yes, once</t>
  </si>
  <si>
    <t>Q1</t>
  </si>
  <si>
    <t>Q2</t>
  </si>
  <si>
    <t>Q3</t>
  </si>
  <si>
    <t>Q4</t>
  </si>
  <si>
    <t>Q5</t>
  </si>
  <si>
    <t>Q6</t>
  </si>
  <si>
    <t>Q7</t>
  </si>
  <si>
    <t>Q8</t>
  </si>
  <si>
    <t>Q9</t>
  </si>
  <si>
    <t>Q10</t>
  </si>
  <si>
    <t>Q11</t>
  </si>
  <si>
    <t>Q12</t>
  </si>
  <si>
    <t>Q13</t>
  </si>
  <si>
    <t>Q14</t>
  </si>
  <si>
    <t>Q16</t>
  </si>
  <si>
    <t>Q17</t>
  </si>
  <si>
    <t>Q18</t>
  </si>
  <si>
    <t>Q19</t>
  </si>
  <si>
    <t>Q20</t>
  </si>
  <si>
    <t>Q21</t>
  </si>
  <si>
    <t>Q22</t>
  </si>
  <si>
    <t>Q23</t>
  </si>
  <si>
    <t>Q24</t>
  </si>
  <si>
    <t>Q26</t>
  </si>
  <si>
    <t>Q27</t>
  </si>
  <si>
    <t>Q28</t>
  </si>
  <si>
    <t>Q29</t>
  </si>
  <si>
    <t>Q30</t>
  </si>
  <si>
    <t>Q31</t>
  </si>
  <si>
    <t>Q32</t>
  </si>
  <si>
    <t>Q33</t>
  </si>
  <si>
    <t>Q34</t>
  </si>
  <si>
    <t>Q35</t>
  </si>
  <si>
    <t>Q36</t>
  </si>
  <si>
    <t>Q37</t>
  </si>
  <si>
    <t>Q38</t>
  </si>
  <si>
    <t>Q39</t>
  </si>
  <si>
    <t>Q41</t>
  </si>
  <si>
    <t>Q42</t>
  </si>
  <si>
    <t>Q43</t>
  </si>
  <si>
    <t>Q44</t>
  </si>
  <si>
    <t>Q45</t>
  </si>
  <si>
    <t>Q46</t>
  </si>
  <si>
    <t>Q47</t>
  </si>
  <si>
    <t>Q48</t>
  </si>
  <si>
    <t>Irish</t>
  </si>
  <si>
    <t>White and Black Caribbean</t>
  </si>
  <si>
    <t>White and Black African</t>
  </si>
  <si>
    <t>White and Asian</t>
  </si>
  <si>
    <t>Indian</t>
  </si>
  <si>
    <t>Pakistani</t>
  </si>
  <si>
    <t>Bangladeshi</t>
  </si>
  <si>
    <t>Any other Asian background</t>
  </si>
  <si>
    <t>Caribbean</t>
  </si>
  <si>
    <t>African</t>
  </si>
  <si>
    <t>Record</t>
  </si>
  <si>
    <t>Gender</t>
  </si>
  <si>
    <t>Ethnic category</t>
  </si>
  <si>
    <t>Outcome</t>
  </si>
  <si>
    <t>Year of birth (NNNN)</t>
  </si>
  <si>
    <t>Day of discharge (N or NN)</t>
  </si>
  <si>
    <t>Year of discharge (NNNN)</t>
  </si>
  <si>
    <t>Gender (N) 1=male; 2=female</t>
  </si>
  <si>
    <t>Q15</t>
  </si>
  <si>
    <t>Q40</t>
  </si>
  <si>
    <t>It was not necessary</t>
  </si>
  <si>
    <t>Day of Admission</t>
  </si>
  <si>
    <t>Month of Admission</t>
  </si>
  <si>
    <t>Year of Admission</t>
  </si>
  <si>
    <t>Day of Discharge</t>
  </si>
  <si>
    <t>Month of discharge</t>
  </si>
  <si>
    <t>Year of Discharge</t>
  </si>
  <si>
    <t>Day of admission (N or NN)</t>
  </si>
  <si>
    <t>Year of admission (NNNN)</t>
  </si>
  <si>
    <t>Month of admission (N or NN) 1=Jan; 2=Feb; 3=Mar; 4=April; 5=May; 6=June; 7=July; 8=Aug; 9=Sept; 10=Oct; 11=Nov; 12=Dec</t>
  </si>
  <si>
    <t>Q51</t>
  </si>
  <si>
    <t>I did not want an explanation</t>
  </si>
  <si>
    <t>Length of Stay</t>
  </si>
  <si>
    <t>Day of questionnaire being received</t>
  </si>
  <si>
    <t>Month of questionnaire being received (N or NN) 1=Jan; 2=Feb; 3=Mar; 4=April; 5=May; 6=June; 7=July; 8=Aug; 9=Sept; 10=Oct; 11=Nov; 12=Dec</t>
  </si>
  <si>
    <t>Year of questionnaire being received (NNNN)</t>
  </si>
  <si>
    <t>Day of receiving questionnaire (N or NN)</t>
  </si>
  <si>
    <t>Year of receiving questionnaire</t>
  </si>
  <si>
    <t>Month of receiving questionnaire</t>
  </si>
  <si>
    <t>Length of stay in days (N or NN or NNN or NNNN)</t>
  </si>
  <si>
    <t>Main Specialty on Discharge</t>
  </si>
  <si>
    <t>Treatment Centre Admission</t>
  </si>
  <si>
    <t>Ethnic category (N) A=White British; B=White Irish; C=White other; D=Mixed white and black Caribbean; E=Mixed white and black African; F=Mixed White and Asian; G=Mixed other; H=Asian Indian; J= Asian Pakistani; K=Asian Bangladeshi; L=Asian other; M=Black Caribbean; N=Black African; P=Black other; R=Chinese; S=Any other ethnic group; Z=Not stated</t>
  </si>
  <si>
    <t>Any other ethnic group</t>
  </si>
  <si>
    <t>Route of admission</t>
  </si>
  <si>
    <t>NHS Site code-Admitted</t>
  </si>
  <si>
    <t>NHS Site code-Discharged</t>
  </si>
  <si>
    <t>Other comments</t>
  </si>
  <si>
    <t>English/Welsh/Scottish/Northern Irish/British</t>
  </si>
  <si>
    <t>Gypsy or Irish Traveller</t>
  </si>
  <si>
    <t>Any other White background</t>
  </si>
  <si>
    <t>Any other Mixed/multiple ethnic background</t>
  </si>
  <si>
    <t>Any other Black / African / Caribbean background</t>
  </si>
  <si>
    <t>Arab</t>
  </si>
  <si>
    <t>Overall...</t>
  </si>
  <si>
    <t>CCG</t>
  </si>
  <si>
    <t>Trust code</t>
  </si>
  <si>
    <t xml:space="preserve">The three character code of your organisation. e.g. RTH </t>
  </si>
  <si>
    <t>Clinical Commissioning Group Code (NNN)</t>
  </si>
  <si>
    <t>Main specialty (of consultant) on discharge (NNN)</t>
  </si>
  <si>
    <t>Site from which the patient was admitted (NNNNN)</t>
  </si>
  <si>
    <t>Site from which the patient was discharged (NNNNN)</t>
  </si>
  <si>
    <t>Inpatient at a NHS treatment centre? (N) 0=No; 1=Yes</t>
  </si>
  <si>
    <t>Don't know / can't remember</t>
  </si>
  <si>
    <t>Crossed</t>
  </si>
  <si>
    <t>Not crossed</t>
  </si>
  <si>
    <t>Introduction</t>
  </si>
  <si>
    <t>Entering sample information</t>
  </si>
  <si>
    <t>Entering response data</t>
  </si>
  <si>
    <r>
      <t>This data entry file contains a series of worksheets that take the response data entered in the first sheet (‘Data’) and calculate the number and percentage of responses to each question.  An advantage of using this pre-designed file is that the data entry sheet is validated so that out-of-range responses cannot be entered [</t>
    </r>
    <r>
      <rPr>
        <b/>
        <sz val="11"/>
        <color indexed="8"/>
        <rFont val="Arial"/>
        <family val="2"/>
      </rPr>
      <t>Please note</t>
    </r>
    <r>
      <rPr>
        <sz val="11"/>
        <color indexed="8"/>
        <rFont val="Arial"/>
        <family val="2"/>
      </rPr>
      <t>: the validation will not work if the data is pasted into the sheet].</t>
    </r>
  </si>
  <si>
    <t xml:space="preserve">You should transfer your sample file (i.e. the file which includes the unique patient record number, and various data fields such as patients’ year of birth, gender and ethnicity) into the first ‘Data’ worksheet. Your file should have a row for each patient included in your sample.  </t>
  </si>
  <si>
    <t xml:space="preserve">Important Note: This file should NOT contain any patient's name or address information.  Only this ‘anonymised’ file should be used to record patient's responses. </t>
  </si>
  <si>
    <t>At the bottom of the Excel screen there are labelled tabs for each of the worksheets within the workbook; these correspond to each section of the questionnaire.  These sheets automatically provide a summary report of the data entered into the 'Data' worksheet (frequency counts and percentages for each question).  Click on the 'Data' tab to show the data entry worksheet.</t>
  </si>
  <si>
    <t>If the response to any question(s) is missing, insert a full stop (.) into the appropriate cell. This will ensure that missing responses are reported correctly in each of the subsequent section worksheets.</t>
  </si>
  <si>
    <t>Route of admission to hospital (N or NN)</t>
  </si>
  <si>
    <r>
      <t xml:space="preserve">Please see  the Guidance Manual  for advice on </t>
    </r>
    <r>
      <rPr>
        <sz val="11"/>
        <color indexed="8"/>
        <rFont val="Arial"/>
        <family val="2"/>
      </rPr>
      <t xml:space="preserve">mailing questionnaires, entering and coding data and making sense of the data.  </t>
    </r>
  </si>
  <si>
    <t>Response data from completed returned questionnaires can then be entered in this file (using the unique patient record number enables you to enter the data from a completed questionnaire into the correct row).  As you will only have responses from patients (that is, those who have returned a completed questionnaire, and who will therefore have an outcome code '1'), some rows will not have any data in the ‘response’ section of the file.</t>
  </si>
  <si>
    <t>Month of birth</t>
  </si>
  <si>
    <t>Month of birth (N or NN)</t>
  </si>
  <si>
    <t>Year of birth</t>
  </si>
  <si>
    <t>Month of discharge (N) 7=July; 8=Aug; 9=Sept</t>
  </si>
  <si>
    <t>Outcome of sending questionnaire (N) 1=returned usable; 2=returned undelivered; 3=died; 4=too ill or opted out; 5=not eligible; 6=not returned, 7=online</t>
  </si>
  <si>
    <t>Q50_1</t>
  </si>
  <si>
    <t>Q50_2</t>
  </si>
  <si>
    <t>Q50_3</t>
  </si>
  <si>
    <t>Q50_4</t>
  </si>
  <si>
    <t>Q50_5</t>
  </si>
  <si>
    <t>Q50_6</t>
  </si>
  <si>
    <t>Q50_7</t>
  </si>
  <si>
    <t>Q50_8</t>
  </si>
  <si>
    <t>Q49_1</t>
  </si>
  <si>
    <t>Q49_2</t>
  </si>
  <si>
    <t>Q49_3</t>
  </si>
  <si>
    <t>Q49_4</t>
  </si>
  <si>
    <t>Q49_5</t>
  </si>
  <si>
    <t>Q49_6</t>
  </si>
  <si>
    <t>Q49_7</t>
  </si>
  <si>
    <t>Was your child's visit to hospital planned or an emergency?</t>
  </si>
  <si>
    <t>Did the hospital give you a choice of admission dates?</t>
  </si>
  <si>
    <t>Did the ward where your child stayed have appropriate equipment or adaptations for your child?</t>
  </si>
  <si>
    <t>Did you feel that your child was safe on the hospital ward?</t>
  </si>
  <si>
    <t>Was your child given enough privacy when receiving care and treatment?</t>
  </si>
  <si>
    <t>Did you think there were appropriate things for your child to play with on the ward?</t>
  </si>
  <si>
    <t>Did staff play with your child at all while they were in hospital?</t>
  </si>
  <si>
    <t>Did new members of staff treating your child introduce themselves?</t>
  </si>
  <si>
    <t>Did members of staff treating your child communicate with them in a way that your child could understand?</t>
  </si>
  <si>
    <t>Were you encouraged to be involved in decisions about your child's care and treatment?</t>
  </si>
  <si>
    <t>Were you told different things by different people, which left you feeling confused?</t>
  </si>
  <si>
    <t>Were the different members of staff caring for and treating your child aware of their medical history?</t>
  </si>
  <si>
    <t>Did you feel that staff looking after your child knew how to care for their individual or special needs?</t>
  </si>
  <si>
    <t>Were members of staff available when your child needed attention?</t>
  </si>
  <si>
    <t>Did the members of staff caring for your child work well together?</t>
  </si>
  <si>
    <t>Did you ever stay overnight in hospital with your child?</t>
  </si>
  <si>
    <t>How would you rate the facilities for parents or carers staying overnight?</t>
  </si>
  <si>
    <t>Did your child's condition cause them any pain when they were in hospital?</t>
  </si>
  <si>
    <t>During their stay in hospital, did your child have an operation or procedure?</t>
  </si>
  <si>
    <t>Were you given enough information about how your child should use the medicine(s) (e.g. when to take it, or whether it should be taken with food)?</t>
  </si>
  <si>
    <t>Did a member of staff give you advice about caring for your child after you went home?</t>
  </si>
  <si>
    <t>Did a member of staff tell you what to do or who to talk to if you were worried about your child when you got home?</t>
  </si>
  <si>
    <t>Were you given any written information (such as leaflets) about your child's condition or treatment to take home with you?</t>
  </si>
  <si>
    <t>Do you feel that the people looking after your child listened to you?</t>
  </si>
  <si>
    <t>Do you feel that the people looking after your child were friendly?</t>
  </si>
  <si>
    <t>Do you feel that your child was well looked after by the hospital staff?</t>
  </si>
  <si>
    <t>Were you treated with dignity and respect by the people looking after your child?</t>
  </si>
  <si>
    <t>Is your child male or female?</t>
  </si>
  <si>
    <t>For most of their stay in hospital what type of ward did your child stay on?</t>
  </si>
  <si>
    <t>What is your child's year of birth?</t>
  </si>
  <si>
    <t>How clean do you think the hospital room or ward was that your child was in?</t>
  </si>
  <si>
    <t>Did a member of staff agree a plan for your child's care with you?</t>
  </si>
  <si>
    <t>Did hospital staff keep you informed about what was happening whilst your child was in hospital?</t>
  </si>
  <si>
    <t>Did a member of staff tell you what would happen next after your child left hospital?</t>
  </si>
  <si>
    <r>
      <t>1.</t>
    </r>
    <r>
      <rPr>
        <sz val="11"/>
        <rFont val="Arial"/>
        <family val="2"/>
      </rPr>
      <t xml:space="preserve"> Was your child's visit to hospital planned or an emergency?</t>
    </r>
  </si>
  <si>
    <t>Emergency (went to A&amp;E/ Casualty/ came by ambulance etc)</t>
  </si>
  <si>
    <t>Planned visit/ was on the waiting list</t>
  </si>
  <si>
    <r>
      <t xml:space="preserve">2. </t>
    </r>
    <r>
      <rPr>
        <sz val="11"/>
        <rFont val="Arial"/>
        <family val="2"/>
      </rPr>
      <t>Did the hospital give you a choice of admission dates?</t>
    </r>
  </si>
  <si>
    <t>Yes, a few times</t>
  </si>
  <si>
    <r>
      <t xml:space="preserve">5. </t>
    </r>
    <r>
      <rPr>
        <sz val="11"/>
        <rFont val="Arial"/>
        <family val="2"/>
      </rPr>
      <t>Did the ward where your child stayed have appropriate equipment or adaptations for your child?</t>
    </r>
  </si>
  <si>
    <t>They did not need equipment or adaptations</t>
  </si>
  <si>
    <r>
      <t xml:space="preserve">6. </t>
    </r>
    <r>
      <rPr>
        <sz val="11"/>
        <rFont val="Arial"/>
        <family val="2"/>
      </rPr>
      <t>How clean do you think the hospital room or ward was that your child was in?</t>
    </r>
  </si>
  <si>
    <t>Quite clean</t>
  </si>
  <si>
    <r>
      <t xml:space="preserve">7. </t>
    </r>
    <r>
      <rPr>
        <sz val="11"/>
        <rFont val="Arial"/>
        <family val="2"/>
      </rPr>
      <t>Did you feel that your child was safe on the hospital ward?</t>
    </r>
  </si>
  <si>
    <t>Yes, all of the time</t>
  </si>
  <si>
    <t>Yes, some of the time</t>
  </si>
  <si>
    <r>
      <t xml:space="preserve">8. </t>
    </r>
    <r>
      <rPr>
        <sz val="11"/>
        <rFont val="Arial"/>
        <family val="2"/>
      </rPr>
      <t>Was your child given enough privacy when receiving care and treatment?</t>
    </r>
  </si>
  <si>
    <r>
      <t xml:space="preserve">9. </t>
    </r>
    <r>
      <rPr>
        <sz val="11"/>
        <rFont val="Arial"/>
        <family val="2"/>
      </rPr>
      <t>Did you think there were appropriate things for your child to play with on the ward?</t>
    </r>
  </si>
  <si>
    <t>Can't remember / did not notice</t>
  </si>
  <si>
    <r>
      <t xml:space="preserve">10. </t>
    </r>
    <r>
      <rPr>
        <sz val="11"/>
        <rFont val="Arial"/>
        <family val="2"/>
      </rPr>
      <t>Did staff play with your child at all while they were in hospital?</t>
    </r>
  </si>
  <si>
    <t>No, but I would have liked this</t>
  </si>
  <si>
    <t>No, but I didn't want/ need them to do this</t>
  </si>
  <si>
    <r>
      <t xml:space="preserve">11. </t>
    </r>
    <r>
      <rPr>
        <sz val="11"/>
        <rFont val="Arial"/>
        <family val="2"/>
      </rPr>
      <t>Did new members of staff treating your child introduce themselves?</t>
    </r>
  </si>
  <si>
    <r>
      <t xml:space="preserve">13. </t>
    </r>
    <r>
      <rPr>
        <sz val="11"/>
        <rFont val="Arial"/>
        <family val="2"/>
      </rPr>
      <t>Did members of staff treating your child communicate with them in a way that your child could understand?</t>
    </r>
  </si>
  <si>
    <r>
      <t xml:space="preserve">14. </t>
    </r>
    <r>
      <rPr>
        <sz val="11"/>
        <rFont val="Arial"/>
        <family val="2"/>
      </rPr>
      <t>Did a member of staff agree a plan for your child's care with you?</t>
    </r>
  </si>
  <si>
    <r>
      <t xml:space="preserve">16. </t>
    </r>
    <r>
      <rPr>
        <sz val="11"/>
        <rFont val="Arial"/>
        <family val="2"/>
      </rPr>
      <t>Were you encouraged to be involved in decisions about your child's care and treatment?</t>
    </r>
  </si>
  <si>
    <r>
      <t xml:space="preserve">17. </t>
    </r>
    <r>
      <rPr>
        <sz val="11"/>
        <rFont val="Arial"/>
        <family val="2"/>
      </rPr>
      <t>Did hospital staff keep you informed about what was happening whilst your child was in hospital?</t>
    </r>
  </si>
  <si>
    <r>
      <t xml:space="preserve">15. </t>
    </r>
    <r>
      <rPr>
        <sz val="11"/>
        <rFont val="Arial"/>
        <family val="2"/>
      </rPr>
      <t xml:space="preserve">Did you have confidence and trust in the </t>
    </r>
    <r>
      <rPr>
        <b/>
        <sz val="11"/>
        <rFont val="Arial"/>
        <family val="2"/>
      </rPr>
      <t>members of staff</t>
    </r>
    <r>
      <rPr>
        <sz val="11"/>
        <rFont val="Arial"/>
        <family val="2"/>
      </rPr>
      <t xml:space="preserve"> treating your child?</t>
    </r>
  </si>
  <si>
    <t>I did not want / need to ask any questions</t>
  </si>
  <si>
    <r>
      <t xml:space="preserve">19. </t>
    </r>
    <r>
      <rPr>
        <sz val="11"/>
        <rFont val="Arial"/>
        <family val="2"/>
      </rPr>
      <t>Were you told different things by different people, which left you feeling confused?</t>
    </r>
  </si>
  <si>
    <t>Yes, a lot</t>
  </si>
  <si>
    <t>No, never</t>
  </si>
  <si>
    <r>
      <t xml:space="preserve">20. </t>
    </r>
    <r>
      <rPr>
        <sz val="11"/>
        <rFont val="Arial"/>
        <family val="2"/>
      </rPr>
      <t>Were the different members of staff caring for and treating your child aware of their medical history?</t>
    </r>
  </si>
  <si>
    <t>Don't know</t>
  </si>
  <si>
    <r>
      <t xml:space="preserve">21. </t>
    </r>
    <r>
      <rPr>
        <sz val="11"/>
        <rFont val="Arial"/>
        <family val="2"/>
      </rPr>
      <t>Did you feel that staff looking after your child knew how to care for their individual or special needs?</t>
    </r>
  </si>
  <si>
    <r>
      <t xml:space="preserve">22. </t>
    </r>
    <r>
      <rPr>
        <sz val="11"/>
        <rFont val="Arial"/>
        <family val="2"/>
      </rPr>
      <t>Were members of staff available when your child needed attention?</t>
    </r>
  </si>
  <si>
    <r>
      <t xml:space="preserve">23. </t>
    </r>
    <r>
      <rPr>
        <sz val="11"/>
        <rFont val="Arial"/>
        <family val="2"/>
      </rPr>
      <t>Did the members of staff caring for your child work well together?</t>
    </r>
  </si>
  <si>
    <t>My child did not have hospital food</t>
  </si>
  <si>
    <r>
      <t xml:space="preserve">26. </t>
    </r>
    <r>
      <rPr>
        <sz val="11"/>
        <rFont val="Arial"/>
        <family val="2"/>
      </rPr>
      <t>Did you ever stay overnight in hospital with your child?</t>
    </r>
  </si>
  <si>
    <t>No, but I wanted to</t>
  </si>
  <si>
    <t>No, but I did not want or need to</t>
  </si>
  <si>
    <t>My child did not stay overnight</t>
  </si>
  <si>
    <r>
      <t xml:space="preserve">27. </t>
    </r>
    <r>
      <rPr>
        <sz val="11"/>
        <rFont val="Arial"/>
        <family val="2"/>
      </rPr>
      <t>How would you rate the facilities for parents or carers staying overnight?</t>
    </r>
  </si>
  <si>
    <t>Very poor</t>
  </si>
  <si>
    <r>
      <t xml:space="preserve">28. </t>
    </r>
    <r>
      <rPr>
        <sz val="11"/>
        <rFont val="Arial"/>
        <family val="2"/>
      </rPr>
      <t>Did your child's condition cause them any pain when they were in hospital?</t>
    </r>
  </si>
  <si>
    <r>
      <t xml:space="preserve">30. </t>
    </r>
    <r>
      <rPr>
        <sz val="11"/>
        <rFont val="Arial"/>
        <family val="2"/>
      </rPr>
      <t xml:space="preserve">During their stay in hospital, did your child have an </t>
    </r>
    <r>
      <rPr>
        <b/>
        <sz val="11"/>
        <rFont val="Arial"/>
        <family val="2"/>
      </rPr>
      <t>operation or procedure</t>
    </r>
    <r>
      <rPr>
        <sz val="11"/>
        <rFont val="Arial"/>
        <family val="2"/>
      </rPr>
      <t>?</t>
    </r>
  </si>
  <si>
    <r>
      <t>31. Before</t>
    </r>
    <r>
      <rPr>
        <sz val="11"/>
        <rFont val="Arial"/>
        <family val="2"/>
      </rPr>
      <t xml:space="preserve"> the operation or procedure, did a member of staff explain to you </t>
    </r>
    <r>
      <rPr>
        <b/>
        <sz val="11"/>
        <rFont val="Arial"/>
        <family val="2"/>
      </rPr>
      <t>what would be done</t>
    </r>
    <r>
      <rPr>
        <sz val="11"/>
        <rFont val="Arial"/>
        <family val="2"/>
      </rPr>
      <t xml:space="preserve"> during the operation or procedure?</t>
    </r>
  </si>
  <si>
    <r>
      <t>33. After</t>
    </r>
    <r>
      <rPr>
        <sz val="11"/>
        <rFont val="Arial"/>
        <family val="2"/>
      </rPr>
      <t xml:space="preserve"> the operation or procedure, did someone explain to you </t>
    </r>
    <r>
      <rPr>
        <b/>
        <sz val="11"/>
        <rFont val="Arial"/>
        <family val="2"/>
      </rPr>
      <t>how the operation or procedure had gone</t>
    </r>
    <r>
      <rPr>
        <sz val="11"/>
        <rFont val="Arial"/>
        <family val="2"/>
      </rPr>
      <t xml:space="preserve"> in a way you could understand?</t>
    </r>
  </si>
  <si>
    <t>Yes, enough information</t>
  </si>
  <si>
    <t>Some, but not enough</t>
  </si>
  <si>
    <t>No information at all</t>
  </si>
  <si>
    <r>
      <t xml:space="preserve">36. </t>
    </r>
    <r>
      <rPr>
        <sz val="11"/>
        <rFont val="Arial"/>
        <family val="2"/>
      </rPr>
      <t>Did a member of staff give you advice about caring for your child after you went home?</t>
    </r>
  </si>
  <si>
    <r>
      <t xml:space="preserve">37. </t>
    </r>
    <r>
      <rPr>
        <sz val="11"/>
        <rFont val="Arial"/>
        <family val="2"/>
      </rPr>
      <t>Did a member of staff tell you what to do or who to talk to if you were worried about your child when you got home?</t>
    </r>
  </si>
  <si>
    <r>
      <t>38.</t>
    </r>
    <r>
      <rPr>
        <sz val="11"/>
        <rFont val="Arial"/>
        <family val="2"/>
      </rPr>
      <t xml:space="preserve"> Did a member of staff tell you what would happen next after your child left hospital?</t>
    </r>
  </si>
  <si>
    <r>
      <t xml:space="preserve">39. </t>
    </r>
    <r>
      <rPr>
        <sz val="11"/>
        <rFont val="Arial"/>
        <family val="2"/>
      </rPr>
      <t>Were you given any written information (such as leaflets) about your child's condition or treatment to take home with you?</t>
    </r>
  </si>
  <si>
    <t>No, but I would have liked it</t>
  </si>
  <si>
    <t>No, but I did not need it</t>
  </si>
  <si>
    <r>
      <t>40.</t>
    </r>
    <r>
      <rPr>
        <sz val="11"/>
        <rFont val="Arial"/>
        <family val="2"/>
      </rPr>
      <t xml:space="preserve"> Do you feel that the people looking after your child listened to you?</t>
    </r>
  </si>
  <si>
    <r>
      <rPr>
        <b/>
        <sz val="11"/>
        <rFont val="Arial"/>
        <family val="2"/>
      </rPr>
      <t>41.</t>
    </r>
    <r>
      <rPr>
        <sz val="11"/>
        <rFont val="Arial"/>
        <family val="2"/>
      </rPr>
      <t xml:space="preserve"> Do you feel that the people looking after your child were friendly?</t>
    </r>
  </si>
  <si>
    <r>
      <t xml:space="preserve">42. </t>
    </r>
    <r>
      <rPr>
        <sz val="11"/>
        <rFont val="Arial"/>
        <family val="2"/>
      </rPr>
      <t>Do you feel that your child was well looked after by the hospital staff?</t>
    </r>
  </si>
  <si>
    <r>
      <rPr>
        <b/>
        <sz val="11"/>
        <rFont val="Arial"/>
        <family val="2"/>
      </rPr>
      <t>43.</t>
    </r>
    <r>
      <rPr>
        <sz val="11"/>
        <rFont val="Arial"/>
        <family val="2"/>
      </rPr>
      <t xml:space="preserve"> Were you treated with dignity and respect by the people looking after your child?</t>
    </r>
  </si>
  <si>
    <r>
      <t xml:space="preserve">44. </t>
    </r>
    <r>
      <rPr>
        <sz val="11"/>
        <rFont val="Arial"/>
        <family val="2"/>
      </rPr>
      <t>Overall…</t>
    </r>
  </si>
  <si>
    <t>I felt that my child had a very good experience (10)</t>
  </si>
  <si>
    <t>I felt that my child had a very poor experience (0)</t>
  </si>
  <si>
    <r>
      <rPr>
        <b/>
        <sz val="11"/>
        <rFont val="Arial"/>
        <family val="2"/>
      </rPr>
      <t>45.</t>
    </r>
    <r>
      <rPr>
        <sz val="11"/>
        <rFont val="Arial"/>
        <family val="2"/>
      </rPr>
      <t xml:space="preserve"> Is your child male or female?</t>
    </r>
  </si>
  <si>
    <t>A children's ward</t>
  </si>
  <si>
    <t>An adult's ward</t>
  </si>
  <si>
    <t>A teenage / adolescent ward</t>
  </si>
  <si>
    <r>
      <rPr>
        <b/>
        <sz val="11"/>
        <rFont val="Arial"/>
        <family val="2"/>
      </rPr>
      <t xml:space="preserve">47. </t>
    </r>
    <r>
      <rPr>
        <sz val="11"/>
        <rFont val="Arial"/>
        <family val="2"/>
      </rPr>
      <t xml:space="preserve">What is your child's </t>
    </r>
    <r>
      <rPr>
        <b/>
        <sz val="11"/>
        <rFont val="Arial"/>
        <family val="2"/>
      </rPr>
      <t>year</t>
    </r>
    <r>
      <rPr>
        <sz val="11"/>
        <rFont val="Arial"/>
        <family val="2"/>
      </rPr>
      <t xml:space="preserve"> of birth?</t>
    </r>
  </si>
  <si>
    <t>One</t>
  </si>
  <si>
    <t>Two or three times</t>
  </si>
  <si>
    <t>Four times or more</t>
  </si>
  <si>
    <r>
      <t xml:space="preserve">35. </t>
    </r>
    <r>
      <rPr>
        <sz val="11"/>
        <rFont val="Arial"/>
        <family val="2"/>
      </rPr>
      <t>Were you given enough information about how your child should use the medicine(s) (e.g. when to take it, or whether it should be taken with food)?</t>
    </r>
  </si>
  <si>
    <r>
      <rPr>
        <b/>
        <sz val="11"/>
        <rFont val="Arial"/>
        <family val="2"/>
      </rPr>
      <t>48. Including this visit</t>
    </r>
    <r>
      <rPr>
        <sz val="11"/>
        <rFont val="Arial"/>
        <family val="2"/>
      </rPr>
      <t>, how many times has your child stayed in hospital on a ward in the past six months?</t>
    </r>
  </si>
  <si>
    <r>
      <rPr>
        <b/>
        <sz val="11"/>
        <rFont val="Arial"/>
        <family val="2"/>
      </rPr>
      <t>46.</t>
    </r>
    <r>
      <rPr>
        <sz val="11"/>
        <rFont val="Arial"/>
        <family val="2"/>
      </rPr>
      <t xml:space="preserve"> For most of their stay in hospital what type of ward did your child stay on?</t>
    </r>
  </si>
  <si>
    <t>Patient Record Number (CYP14XXXNNNN)</t>
  </si>
  <si>
    <r>
      <t>3.</t>
    </r>
    <r>
      <rPr>
        <sz val="11"/>
        <rFont val="Arial"/>
        <family val="2"/>
      </rPr>
      <t xml:space="preserve"> Did the hospital change your child's admission date at all? </t>
    </r>
  </si>
  <si>
    <r>
      <t xml:space="preserve">4 </t>
    </r>
    <r>
      <rPr>
        <sz val="11"/>
        <rFont val="Arial"/>
        <family val="2"/>
      </rPr>
      <t xml:space="preserve">Did hospital staff tell </t>
    </r>
    <r>
      <rPr>
        <b/>
        <sz val="11"/>
        <rFont val="Arial"/>
        <family val="2"/>
      </rPr>
      <t>you</t>
    </r>
    <r>
      <rPr>
        <sz val="11"/>
        <rFont val="Arial"/>
        <family val="2"/>
      </rPr>
      <t xml:space="preserve"> what was going to happen to your child while they were in hospital?</t>
    </r>
  </si>
  <si>
    <r>
      <t xml:space="preserve">12. </t>
    </r>
    <r>
      <rPr>
        <sz val="11"/>
        <rFont val="Arial"/>
        <family val="2"/>
      </rPr>
      <t xml:space="preserve">Did </t>
    </r>
    <r>
      <rPr>
        <b/>
        <sz val="11"/>
        <rFont val="Arial"/>
        <family val="2"/>
      </rPr>
      <t>members of staff</t>
    </r>
    <r>
      <rPr>
        <sz val="11"/>
        <rFont val="Arial"/>
        <family val="2"/>
      </rPr>
      <t xml:space="preserve"> treating your child, give </t>
    </r>
    <r>
      <rPr>
        <b/>
        <sz val="11"/>
        <rFont val="Arial"/>
        <family val="2"/>
      </rPr>
      <t>you</t>
    </r>
    <r>
      <rPr>
        <sz val="11"/>
        <rFont val="Arial"/>
        <family val="2"/>
      </rPr>
      <t xml:space="preserve"> information about their care and treatment in a way that </t>
    </r>
    <r>
      <rPr>
        <b/>
        <sz val="11"/>
        <rFont val="Arial"/>
        <family val="2"/>
      </rPr>
      <t>you</t>
    </r>
    <r>
      <rPr>
        <sz val="11"/>
        <rFont val="Arial"/>
        <family val="2"/>
      </rPr>
      <t xml:space="preserve"> could understand?</t>
    </r>
  </si>
  <si>
    <r>
      <t xml:space="preserve">18. </t>
    </r>
    <r>
      <rPr>
        <sz val="11"/>
        <rFont val="Arial"/>
        <family val="2"/>
      </rPr>
      <t>Did staff ask if you had any questions about your child's care?</t>
    </r>
  </si>
  <si>
    <r>
      <t xml:space="preserve">24. </t>
    </r>
    <r>
      <rPr>
        <sz val="11"/>
        <rFont val="Arial"/>
        <family val="2"/>
      </rPr>
      <t>Did your child like the hospital food provided?</t>
    </r>
  </si>
  <si>
    <r>
      <t xml:space="preserve">29. </t>
    </r>
    <r>
      <rPr>
        <sz val="11"/>
        <rFont val="Arial"/>
        <family val="2"/>
      </rPr>
      <t xml:space="preserve">Did you think the hospital staff did </t>
    </r>
    <r>
      <rPr>
        <b/>
        <sz val="11"/>
        <rFont val="Arial"/>
        <family val="2"/>
      </rPr>
      <t>everything they could</t>
    </r>
    <r>
      <rPr>
        <sz val="11"/>
        <rFont val="Arial"/>
        <family val="2"/>
      </rPr>
      <t xml:space="preserve"> to help ease your child's pain?</t>
    </r>
  </si>
  <si>
    <t>I did not have any questions</t>
  </si>
  <si>
    <r>
      <t xml:space="preserve">34. </t>
    </r>
    <r>
      <rPr>
        <sz val="11"/>
        <rFont val="Arial"/>
        <family val="2"/>
      </rPr>
      <t xml:space="preserve">Were you given any </t>
    </r>
    <r>
      <rPr>
        <b/>
        <sz val="11"/>
        <rFont val="Arial"/>
        <family val="2"/>
      </rPr>
      <t>new medicines</t>
    </r>
    <r>
      <rPr>
        <sz val="11"/>
        <rFont val="Arial"/>
        <family val="2"/>
      </rPr>
      <t xml:space="preserve"> to take home with you for your child that they had not had before (including tablets and creams)?</t>
    </r>
  </si>
  <si>
    <t>Children's Survey Data Entry Spreadsheet: Guidance for 0-7 version</t>
  </si>
  <si>
    <t>Survey version</t>
  </si>
  <si>
    <t>Version of questionnaire to be sent to child/ young person</t>
  </si>
  <si>
    <t>Survey version column</t>
  </si>
  <si>
    <t>Q25_1</t>
  </si>
  <si>
    <t>Q25_2</t>
  </si>
  <si>
    <t>Q25_3</t>
  </si>
  <si>
    <t>Q25_4</t>
  </si>
  <si>
    <t>Q25_5</t>
  </si>
  <si>
    <t>Did the hospital change your child's admission date at all?</t>
  </si>
  <si>
    <r>
      <t xml:space="preserve">Did hospital staff tell </t>
    </r>
    <r>
      <rPr>
        <b/>
        <sz val="10"/>
        <rFont val="Arial"/>
        <family val="2"/>
      </rPr>
      <t>you</t>
    </r>
    <r>
      <rPr>
        <sz val="10"/>
        <rFont val="Arial"/>
        <family val="2"/>
      </rPr>
      <t xml:space="preserve"> what was going to happen to your child while they were in hospital?</t>
    </r>
  </si>
  <si>
    <r>
      <t xml:space="preserve">Did </t>
    </r>
    <r>
      <rPr>
        <b/>
        <sz val="10"/>
        <rFont val="Arial"/>
        <family val="2"/>
      </rPr>
      <t>members of staff</t>
    </r>
    <r>
      <rPr>
        <sz val="10"/>
        <rFont val="Arial"/>
        <family val="2"/>
      </rPr>
      <t xml:space="preserve"> treating your child, give </t>
    </r>
    <r>
      <rPr>
        <b/>
        <sz val="10"/>
        <rFont val="Arial"/>
        <family val="2"/>
      </rPr>
      <t>you</t>
    </r>
    <r>
      <rPr>
        <sz val="10"/>
        <rFont val="Arial"/>
        <family val="2"/>
      </rPr>
      <t xml:space="preserve"> information about their care and treatment in a way that you could understand?</t>
    </r>
  </si>
  <si>
    <r>
      <t xml:space="preserve">Did you have confidence and trust in the </t>
    </r>
    <r>
      <rPr>
        <b/>
        <sz val="10"/>
        <rFont val="Arial"/>
        <family val="2"/>
      </rPr>
      <t>members of staff</t>
    </r>
    <r>
      <rPr>
        <sz val="10"/>
        <rFont val="Arial"/>
        <family val="2"/>
      </rPr>
      <t xml:space="preserve"> treating your child?</t>
    </r>
  </si>
  <si>
    <t>Did staff ask if you had any questions about your child's care?</t>
  </si>
  <si>
    <t>Did your child like the hospital food provided?</t>
  </si>
  <si>
    <t>Did you have access to hot drinks facilities in the hospital? - Yes, I used a kitchen area / parents room attached to the ward</t>
  </si>
  <si>
    <t>Did you have access to hot drinks facilities in the hospital? - Yes, I used a hospital café / vending machine</t>
  </si>
  <si>
    <t>Did you have access to hot drinks facilities in the hospital? - I was allowed to use the staff room</t>
  </si>
  <si>
    <t>Did you have access to hot drinks facilities in the hospital? - I was offered drinks by members of staff</t>
  </si>
  <si>
    <t>Did you have access to hot drinks facilities in the hospital? - No</t>
  </si>
  <si>
    <r>
      <t xml:space="preserve">Do you think the hospital staff did </t>
    </r>
    <r>
      <rPr>
        <b/>
        <sz val="10"/>
        <rFont val="Arial"/>
        <family val="2"/>
      </rPr>
      <t>everything they could</t>
    </r>
    <r>
      <rPr>
        <sz val="10"/>
        <rFont val="Arial"/>
        <family val="2"/>
      </rPr>
      <t xml:space="preserve"> to help ease your child's pain?</t>
    </r>
  </si>
  <si>
    <r>
      <rPr>
        <b/>
        <sz val="10"/>
        <rFont val="Arial"/>
        <family val="2"/>
      </rPr>
      <t>Before</t>
    </r>
    <r>
      <rPr>
        <sz val="10"/>
        <rFont val="Arial"/>
        <family val="2"/>
      </rPr>
      <t xml:space="preserve"> the operation or procedure,  did a member of staff </t>
    </r>
    <r>
      <rPr>
        <b/>
        <sz val="10"/>
        <rFont val="Arial"/>
        <family val="2"/>
      </rPr>
      <t>answer your questions</t>
    </r>
    <r>
      <rPr>
        <sz val="10"/>
        <rFont val="Arial"/>
        <family val="2"/>
      </rPr>
      <t xml:space="preserve"> about the operation or procedure in a way you could understand?</t>
    </r>
  </si>
  <si>
    <r>
      <rPr>
        <b/>
        <sz val="10"/>
        <rFont val="Arial"/>
        <family val="2"/>
      </rPr>
      <t>Before</t>
    </r>
    <r>
      <rPr>
        <sz val="10"/>
        <rFont val="Arial"/>
        <family val="2"/>
      </rPr>
      <t xml:space="preserve"> the operation or procedure, did a member of staff explain to you </t>
    </r>
    <r>
      <rPr>
        <b/>
        <sz val="10"/>
        <rFont val="Arial"/>
        <family val="2"/>
      </rPr>
      <t>what would be done</t>
    </r>
    <r>
      <rPr>
        <sz val="10"/>
        <rFont val="Arial"/>
        <family val="2"/>
      </rPr>
      <t xml:space="preserve"> during the operation or procedure?</t>
    </r>
  </si>
  <si>
    <r>
      <rPr>
        <b/>
        <sz val="10"/>
        <rFont val="Arial"/>
        <family val="2"/>
      </rPr>
      <t>After</t>
    </r>
    <r>
      <rPr>
        <sz val="10"/>
        <rFont val="Arial"/>
        <family val="2"/>
      </rPr>
      <t xml:space="preserve"> the operation or procedure, did someone explain to you </t>
    </r>
    <r>
      <rPr>
        <b/>
        <sz val="10"/>
        <rFont val="Arial"/>
        <family val="2"/>
      </rPr>
      <t>how the operation or procedure had gone</t>
    </r>
    <r>
      <rPr>
        <sz val="10"/>
        <rFont val="Arial"/>
        <family val="2"/>
      </rPr>
      <t xml:space="preserve"> in a way you could understand?</t>
    </r>
  </si>
  <si>
    <r>
      <t xml:space="preserve">Were you given any </t>
    </r>
    <r>
      <rPr>
        <b/>
        <sz val="10"/>
        <rFont val="Arial"/>
        <family val="2"/>
      </rPr>
      <t>new medicines</t>
    </r>
    <r>
      <rPr>
        <sz val="10"/>
        <rFont val="Arial"/>
        <family val="2"/>
      </rPr>
      <t xml:space="preserve"> to take home with you for your child that they had not had before (including tablets and creams)?</t>
    </r>
  </si>
  <si>
    <r>
      <rPr>
        <b/>
        <sz val="10"/>
        <rFont val="Arial"/>
        <family val="2"/>
      </rPr>
      <t>Including this visit</t>
    </r>
    <r>
      <rPr>
        <sz val="10"/>
        <rFont val="Arial"/>
        <family val="2"/>
      </rPr>
      <t>, how many times has your child stayed in hospital on a ward in the past six months?</t>
    </r>
  </si>
  <si>
    <t xml:space="preserve">If there is anything else you would like to tell us about your child's time in hospital (anything particularly good, anything that could have been improved), please do so here: </t>
  </si>
  <si>
    <r>
      <t>Q25_1.</t>
    </r>
    <r>
      <rPr>
        <sz val="11"/>
        <rFont val="Arial"/>
        <family val="2"/>
      </rPr>
      <t xml:space="preserve"> Did you have access to hot drinks facilities in the hospital? - Yes, I used a kitchen area / parents room attached to the ward</t>
    </r>
  </si>
  <si>
    <r>
      <t>Q25_2.</t>
    </r>
    <r>
      <rPr>
        <sz val="11"/>
        <rFont val="Arial"/>
        <family val="2"/>
      </rPr>
      <t xml:space="preserve"> Did you have access to hot drinks facilities in the hospital? - Yes, I used a hospital café / vending machine</t>
    </r>
  </si>
  <si>
    <r>
      <t>Q25_3.</t>
    </r>
    <r>
      <rPr>
        <sz val="11"/>
        <rFont val="Arial"/>
        <family val="2"/>
      </rPr>
      <t xml:space="preserve"> Did you have access to hot drinks facilities in the hospital? - I was allowed to use the staff room</t>
    </r>
  </si>
  <si>
    <r>
      <t xml:space="preserve">Q25_4. </t>
    </r>
    <r>
      <rPr>
        <sz val="11"/>
        <rFont val="Arial"/>
        <family val="2"/>
      </rPr>
      <t>Did you have access to hot drinks facilities in the hospital?</t>
    </r>
    <r>
      <rPr>
        <b/>
        <sz val="11"/>
        <rFont val="Arial"/>
        <family val="2"/>
      </rPr>
      <t xml:space="preserve"> - </t>
    </r>
    <r>
      <rPr>
        <sz val="11"/>
        <rFont val="Arial"/>
        <family val="2"/>
      </rPr>
      <t xml:space="preserve"> I was offered drinks by members of staff</t>
    </r>
  </si>
  <si>
    <r>
      <t>Q25_5.</t>
    </r>
    <r>
      <rPr>
        <sz val="11"/>
        <rFont val="Arial"/>
        <family val="2"/>
      </rPr>
      <t xml:space="preserve"> Did you have access to hot drinks facilities in the hospital? - No</t>
    </r>
  </si>
  <si>
    <r>
      <t>32.</t>
    </r>
    <r>
      <rPr>
        <sz val="11"/>
        <rFont val="Arial"/>
        <family val="2"/>
      </rPr>
      <t xml:space="preserve"> </t>
    </r>
    <r>
      <rPr>
        <b/>
        <sz val="11"/>
        <rFont val="Arial"/>
        <family val="2"/>
      </rPr>
      <t>Before</t>
    </r>
    <r>
      <rPr>
        <sz val="11"/>
        <rFont val="Arial"/>
        <family val="2"/>
      </rPr>
      <t xml:space="preserve"> the operation or procedure, did a member of staff </t>
    </r>
    <r>
      <rPr>
        <b/>
        <sz val="11"/>
        <rFont val="Arial"/>
        <family val="2"/>
      </rPr>
      <t>answer your questions</t>
    </r>
    <r>
      <rPr>
        <sz val="11"/>
        <rFont val="Arial"/>
        <family val="2"/>
      </rPr>
      <t xml:space="preserve"> about the operation or procedure in a way you could understand?</t>
    </r>
  </si>
  <si>
    <r>
      <t xml:space="preserve">51. </t>
    </r>
    <r>
      <rPr>
        <sz val="11"/>
        <rFont val="Arial"/>
        <family val="2"/>
      </rPr>
      <t>To which of these ethnic groups would you say your child belongs? (</t>
    </r>
    <r>
      <rPr>
        <b/>
        <sz val="11"/>
        <rFont val="Arial"/>
        <family val="2"/>
      </rPr>
      <t>Cross ONE only</t>
    </r>
    <r>
      <rPr>
        <sz val="11"/>
        <rFont val="Arial"/>
        <family val="2"/>
      </rPr>
      <t>)</t>
    </r>
  </si>
  <si>
    <t>Q51_'Any other'</t>
  </si>
  <si>
    <t>To which of these ethnic groups would you say your child belongs?</t>
  </si>
  <si>
    <r>
      <t xml:space="preserve">To which of these ethnic groups would you say your child belongs? - </t>
    </r>
    <r>
      <rPr>
        <b/>
        <sz val="10"/>
        <rFont val="Arial"/>
        <family val="2"/>
      </rPr>
      <t>FREE TEXT</t>
    </r>
  </si>
  <si>
    <r>
      <t xml:space="preserve">For the </t>
    </r>
    <r>
      <rPr>
        <b/>
        <sz val="11"/>
        <color indexed="8"/>
        <rFont val="Arial"/>
        <family val="2"/>
      </rPr>
      <t>'Overall' rating question Q44</t>
    </r>
    <r>
      <rPr>
        <sz val="11"/>
        <color indexed="8"/>
        <rFont val="Arial"/>
        <family val="2"/>
      </rPr>
      <t>, a code '98' should be used in cases where a respondent has not given a clear response eg if they have circled two numbers or between two numbers.</t>
    </r>
  </si>
  <si>
    <t>Please label the survey version 'A' for all respondents</t>
  </si>
  <si>
    <r>
      <t xml:space="preserve">For </t>
    </r>
    <r>
      <rPr>
        <b/>
        <sz val="11"/>
        <color indexed="8"/>
        <rFont val="Arial"/>
        <family val="2"/>
      </rPr>
      <t>multiple response questions</t>
    </r>
    <r>
      <rPr>
        <sz val="11"/>
        <color indexed="8"/>
        <rFont val="Arial"/>
        <family val="2"/>
      </rPr>
      <t>, for example Q49, you should enter a '1' if the respondent has crossed a response option and a '0' if they have not chosen that response option. The exception is if NONE of the response options have been chosen for that question, in which case a full-stop '.' should be entered next to every response option for that question.</t>
    </r>
  </si>
  <si>
    <t>My child is deaf or has a severe hearing impairment</t>
  </si>
  <si>
    <t>My child is blind or is partially sighted</t>
  </si>
  <si>
    <t>My child has another long-standing physical disability</t>
  </si>
  <si>
    <t>My child has a learning disability</t>
  </si>
  <si>
    <t>My child has a mental health condition</t>
  </si>
  <si>
    <t>My child has another long-standing condition (eg cancer, diabetes, epilepsy)</t>
  </si>
  <si>
    <r>
      <t xml:space="preserve">My child has another long-standing condition (eg cancer, diabetes, epilepsy) </t>
    </r>
    <r>
      <rPr>
        <b/>
        <sz val="10"/>
        <rFont val="Arial"/>
        <family val="2"/>
      </rPr>
      <t>FREE TEXT</t>
    </r>
  </si>
  <si>
    <t>Q49_6Comment</t>
  </si>
  <si>
    <t>My child has no long-standing condition</t>
  </si>
  <si>
    <r>
      <t xml:space="preserve">49_1. </t>
    </r>
    <r>
      <rPr>
        <sz val="11"/>
        <rFont val="Arial"/>
        <family val="2"/>
      </rPr>
      <t>My child is deaf or has a severe hearing impairment</t>
    </r>
  </si>
  <si>
    <r>
      <t>49_2.</t>
    </r>
    <r>
      <rPr>
        <sz val="11"/>
        <rFont val="Arial"/>
        <family val="2"/>
      </rPr>
      <t xml:space="preserve"> My child is blind or is partially sighted</t>
    </r>
  </si>
  <si>
    <r>
      <t xml:space="preserve">49_3. </t>
    </r>
    <r>
      <rPr>
        <sz val="11"/>
        <rFont val="Arial"/>
        <family val="2"/>
      </rPr>
      <t>My child has another long-standing physical disability</t>
    </r>
  </si>
  <si>
    <r>
      <t>49_4.</t>
    </r>
    <r>
      <rPr>
        <sz val="11"/>
        <rFont val="Arial"/>
        <family val="2"/>
      </rPr>
      <t xml:space="preserve"> My child has a learning disability</t>
    </r>
  </si>
  <si>
    <r>
      <t xml:space="preserve">49_5. </t>
    </r>
    <r>
      <rPr>
        <sz val="11"/>
        <rFont val="Arial"/>
        <family val="2"/>
      </rPr>
      <t>My child has a mental health condition</t>
    </r>
  </si>
  <si>
    <r>
      <t>49_6.</t>
    </r>
    <r>
      <rPr>
        <sz val="11"/>
        <rFont val="Arial"/>
        <family val="2"/>
      </rPr>
      <t xml:space="preserve"> My child has another long-standing condition (eg cancer, diabetes, epilepsy)</t>
    </r>
  </si>
  <si>
    <r>
      <t xml:space="preserve">49_7. </t>
    </r>
    <r>
      <rPr>
        <sz val="11"/>
        <rFont val="Arial"/>
        <family val="2"/>
      </rPr>
      <t>My child has no long-standing condition</t>
    </r>
  </si>
  <si>
    <t>His / her condition causes difficulty with everyday activities that people his/ her age can usually do</t>
  </si>
  <si>
    <t>His / her condition causes difficulty in education or training</t>
  </si>
  <si>
    <t>His / her condition causes difficulty with access to buildings, streets or vehicles</t>
  </si>
  <si>
    <t>His / her condition causes difficulty with reading or writing</t>
  </si>
  <si>
    <t>His / her condition causes difficulty with people's attitude to them because of his / her condition</t>
  </si>
  <si>
    <t>His / her condition causes difficulty with communicating, mixing with others or socialising</t>
  </si>
  <si>
    <t>His / her condition causes difficulty with other activities</t>
  </si>
  <si>
    <t>His / her condition does not cause difficulty with with any of these</t>
  </si>
  <si>
    <r>
      <t xml:space="preserve">50_1. </t>
    </r>
    <r>
      <rPr>
        <sz val="11"/>
        <rFont val="Arial"/>
        <family val="2"/>
      </rPr>
      <t>His / her condition causes difficulty with everyday activities that people his/ her age can usually do</t>
    </r>
  </si>
  <si>
    <r>
      <t xml:space="preserve">50_2. </t>
    </r>
    <r>
      <rPr>
        <sz val="11"/>
        <rFont val="Arial"/>
        <family val="2"/>
      </rPr>
      <t>His / her condition causes difficulty in education or training</t>
    </r>
  </si>
  <si>
    <r>
      <t xml:space="preserve">50_3. </t>
    </r>
    <r>
      <rPr>
        <sz val="11"/>
        <rFont val="Arial"/>
        <family val="2"/>
      </rPr>
      <t>His / her condition causes difficulty with access to buildings, streets or vehicles</t>
    </r>
  </si>
  <si>
    <r>
      <t xml:space="preserve">50_4. </t>
    </r>
    <r>
      <rPr>
        <sz val="11"/>
        <rFont val="Arial"/>
        <family val="2"/>
      </rPr>
      <t>His / her condition causes difficulty with reading or writing</t>
    </r>
  </si>
  <si>
    <r>
      <t xml:space="preserve">50_5. </t>
    </r>
    <r>
      <rPr>
        <sz val="11"/>
        <rFont val="Arial"/>
        <family val="2"/>
      </rPr>
      <t>His / her condition causes difficulty with people's attitude to them because of his / her condition</t>
    </r>
  </si>
  <si>
    <r>
      <t xml:space="preserve">50_6. </t>
    </r>
    <r>
      <rPr>
        <sz val="11"/>
        <rFont val="Arial"/>
        <family val="2"/>
      </rPr>
      <t>His / her condition causes difficulty with communicating, mixing with others or socialising</t>
    </r>
  </si>
  <si>
    <r>
      <t>50_7.</t>
    </r>
    <r>
      <rPr>
        <sz val="11"/>
        <rFont val="Arial"/>
        <family val="2"/>
      </rPr>
      <t xml:space="preserve"> His / her condition causes difficulty with other activities</t>
    </r>
  </si>
  <si>
    <r>
      <t xml:space="preserve">50_8. </t>
    </r>
    <r>
      <rPr>
        <sz val="11"/>
        <rFont val="Arial"/>
        <family val="2"/>
      </rPr>
      <t>His / her condition does not cause difficulty with with any of these</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</si>
</sst>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59">
    <font>
      <sz val="10"/>
      <name val="Arial"/>
      <family val="0"/>
    </font>
    <font>
      <sz val="11"/>
      <color indexed="8"/>
      <name val="Calibri"/>
      <family val="2"/>
    </font>
    <font>
      <b/>
      <sz val="14"/>
      <name val="Arial"/>
      <family val="2"/>
    </font>
    <font>
      <b/>
      <sz val="11"/>
      <name val="Arial"/>
      <family val="2"/>
    </font>
    <font>
      <sz val="11"/>
      <name val="Arial"/>
      <family val="2"/>
    </font>
    <font>
      <i/>
      <sz val="11"/>
      <name val="Arial"/>
      <family val="2"/>
    </font>
    <font>
      <sz val="8"/>
      <name val="Arial"/>
      <family val="2"/>
    </font>
    <font>
      <sz val="11"/>
      <name val="Calibri"/>
      <family val="2"/>
    </font>
    <font>
      <b/>
      <sz val="11"/>
      <color indexed="8"/>
      <name val="Arial"/>
      <family val="2"/>
    </font>
    <font>
      <sz val="11"/>
      <color indexed="8"/>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Arial"/>
      <family val="2"/>
    </font>
    <font>
      <sz val="10"/>
      <color indexed="8"/>
      <name val="Arial"/>
      <family val="2"/>
    </font>
    <font>
      <b/>
      <sz val="11"/>
      <color indexed="12"/>
      <name val="Arial"/>
      <family val="2"/>
    </font>
    <font>
      <b/>
      <sz val="11"/>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
      <sz val="10"/>
      <color rgb="FF000000"/>
      <name val="Arial"/>
      <family val="2"/>
    </font>
    <font>
      <b/>
      <sz val="11"/>
      <color rgb="FF0000CC"/>
      <name val="Arial"/>
      <family val="2"/>
    </font>
    <font>
      <sz val="11"/>
      <color rgb="FF000000"/>
      <name val="Arial"/>
      <family val="2"/>
    </font>
    <font>
      <b/>
      <sz val="11"/>
      <color rgb="FFFF0000"/>
      <name val="Arial"/>
      <family val="2"/>
    </font>
    <font>
      <b/>
      <sz val="11"/>
      <color rgb="FF0000FF"/>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3"/>
        <bgColor indexed="64"/>
      </patternFill>
    </fill>
    <fill>
      <patternFill patternType="solid">
        <fgColor indexed="26"/>
        <bgColor indexed="64"/>
      </patternFill>
    </fill>
    <fill>
      <patternFill patternType="solid">
        <fgColor rgb="FFFFFF99"/>
        <bgColor indexed="64"/>
      </patternFill>
    </fill>
    <fill>
      <patternFill patternType="solid">
        <fgColor theme="0"/>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border>
    <border>
      <left style="medium"/>
      <right/>
      <top/>
      <bottom/>
    </border>
    <border>
      <left/>
      <right style="medium"/>
      <top/>
      <bottom/>
    </border>
    <border>
      <left style="thin"/>
      <right style="thin"/>
      <top style="medium"/>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1" fillId="0" borderId="0">
      <alignment/>
      <protection/>
    </xf>
    <xf numFmtId="0" fontId="34"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25">
    <xf numFmtId="0" fontId="0" fillId="0" borderId="0" xfId="0" applyAlignment="1">
      <alignment/>
    </xf>
    <xf numFmtId="0" fontId="2" fillId="33" borderId="0" xfId="0" applyFont="1" applyFill="1" applyBorder="1" applyAlignment="1">
      <alignment/>
    </xf>
    <xf numFmtId="0" fontId="2" fillId="33" borderId="10" xfId="0" applyFont="1" applyFill="1" applyBorder="1" applyAlignment="1">
      <alignment/>
    </xf>
    <xf numFmtId="0" fontId="0" fillId="33" borderId="0" xfId="0" applyFill="1" applyBorder="1" applyAlignment="1">
      <alignment/>
    </xf>
    <xf numFmtId="0" fontId="4" fillId="34" borderId="10" xfId="0" applyFont="1" applyFill="1" applyBorder="1" applyAlignment="1">
      <alignment/>
    </xf>
    <xf numFmtId="164" fontId="4" fillId="34" borderId="10" xfId="0" applyNumberFormat="1" applyFont="1" applyFill="1" applyBorder="1" applyAlignment="1">
      <alignment/>
    </xf>
    <xf numFmtId="0" fontId="5" fillId="34" borderId="10" xfId="0" applyFont="1" applyFill="1" applyBorder="1" applyAlignment="1">
      <alignment/>
    </xf>
    <xf numFmtId="0" fontId="4" fillId="35" borderId="10" xfId="0" applyFont="1" applyFill="1" applyBorder="1" applyAlignment="1">
      <alignment/>
    </xf>
    <xf numFmtId="164" fontId="4" fillId="35" borderId="10" xfId="0" applyNumberFormat="1" applyFont="1" applyFill="1" applyBorder="1" applyAlignment="1">
      <alignment/>
    </xf>
    <xf numFmtId="0" fontId="5" fillId="35" borderId="10" xfId="0" applyFont="1" applyFill="1" applyBorder="1" applyAlignment="1">
      <alignment/>
    </xf>
    <xf numFmtId="0" fontId="4" fillId="34" borderId="0" xfId="0" applyFont="1" applyFill="1" applyAlignment="1">
      <alignment/>
    </xf>
    <xf numFmtId="0" fontId="4" fillId="35" borderId="0" xfId="0" applyFont="1" applyFill="1" applyAlignment="1">
      <alignment/>
    </xf>
    <xf numFmtId="49" fontId="4" fillId="34" borderId="10" xfId="0" applyNumberFormat="1" applyFont="1" applyFill="1" applyBorder="1" applyAlignment="1">
      <alignment/>
    </xf>
    <xf numFmtId="0" fontId="2" fillId="33" borderId="11" xfId="0" applyFont="1" applyFill="1" applyBorder="1" applyAlignment="1">
      <alignment/>
    </xf>
    <xf numFmtId="0" fontId="4" fillId="34" borderId="11" xfId="0" applyFont="1" applyFill="1" applyBorder="1" applyAlignment="1">
      <alignment/>
    </xf>
    <xf numFmtId="0" fontId="5" fillId="34" borderId="11" xfId="0" applyFont="1" applyFill="1" applyBorder="1" applyAlignment="1">
      <alignment/>
    </xf>
    <xf numFmtId="0" fontId="4" fillId="35" borderId="11" xfId="0" applyFont="1" applyFill="1" applyBorder="1" applyAlignment="1">
      <alignment/>
    </xf>
    <xf numFmtId="0" fontId="5" fillId="35" borderId="11" xfId="0" applyFont="1" applyFill="1" applyBorder="1" applyAlignment="1">
      <alignment/>
    </xf>
    <xf numFmtId="164" fontId="2" fillId="33" borderId="10" xfId="0" applyNumberFormat="1" applyFont="1" applyFill="1" applyBorder="1" applyAlignment="1">
      <alignment/>
    </xf>
    <xf numFmtId="164" fontId="0" fillId="0" borderId="0" xfId="0" applyNumberFormat="1" applyAlignment="1">
      <alignment/>
    </xf>
    <xf numFmtId="164" fontId="2" fillId="33" borderId="12" xfId="0" applyNumberFormat="1" applyFont="1" applyFill="1" applyBorder="1" applyAlignment="1">
      <alignment/>
    </xf>
    <xf numFmtId="164" fontId="4" fillId="34" borderId="12" xfId="0" applyNumberFormat="1" applyFont="1" applyFill="1" applyBorder="1" applyAlignment="1">
      <alignment/>
    </xf>
    <xf numFmtId="0" fontId="4" fillId="34" borderId="12" xfId="0" applyFont="1" applyFill="1" applyBorder="1" applyAlignment="1">
      <alignment/>
    </xf>
    <xf numFmtId="0" fontId="0" fillId="0" borderId="0" xfId="0" applyBorder="1" applyAlignment="1">
      <alignment/>
    </xf>
    <xf numFmtId="164" fontId="0" fillId="0" borderId="0" xfId="0" applyNumberFormat="1" applyBorder="1" applyAlignment="1">
      <alignment/>
    </xf>
    <xf numFmtId="0" fontId="4" fillId="35" borderId="10" xfId="0" applyFont="1" applyFill="1" applyBorder="1" applyAlignment="1">
      <alignment wrapText="1"/>
    </xf>
    <xf numFmtId="0" fontId="4" fillId="34" borderId="10" xfId="0" applyFont="1" applyFill="1" applyBorder="1" applyAlignment="1">
      <alignment wrapText="1"/>
    </xf>
    <xf numFmtId="0" fontId="4" fillId="34" borderId="0" xfId="0" applyFont="1" applyFill="1" applyBorder="1" applyAlignment="1">
      <alignment/>
    </xf>
    <xf numFmtId="0" fontId="2" fillId="33" borderId="10" xfId="0" applyFont="1" applyFill="1" applyBorder="1" applyAlignment="1">
      <alignment wrapText="1"/>
    </xf>
    <xf numFmtId="0" fontId="5" fillId="34" borderId="10" xfId="0" applyFont="1" applyFill="1" applyBorder="1" applyAlignment="1">
      <alignment wrapText="1"/>
    </xf>
    <xf numFmtId="0" fontId="5" fillId="35" borderId="10" xfId="0" applyFont="1" applyFill="1" applyBorder="1" applyAlignment="1">
      <alignment wrapText="1"/>
    </xf>
    <xf numFmtId="0" fontId="0" fillId="0" borderId="0" xfId="0" applyBorder="1" applyAlignment="1">
      <alignment wrapText="1"/>
    </xf>
    <xf numFmtId="0" fontId="4" fillId="35" borderId="12" xfId="0" applyFont="1" applyFill="1" applyBorder="1" applyAlignment="1">
      <alignment/>
    </xf>
    <xf numFmtId="0" fontId="5" fillId="35" borderId="12" xfId="0" applyFont="1" applyFill="1" applyBorder="1" applyAlignment="1">
      <alignment/>
    </xf>
    <xf numFmtId="0" fontId="2" fillId="33" borderId="0" xfId="0" applyFont="1" applyFill="1" applyBorder="1" applyAlignment="1">
      <alignment horizontal="left"/>
    </xf>
    <xf numFmtId="0" fontId="0" fillId="0" borderId="0" xfId="0" applyBorder="1" applyAlignment="1">
      <alignment horizontal="left"/>
    </xf>
    <xf numFmtId="0" fontId="0" fillId="0" borderId="0" xfId="0" applyFont="1"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horizontal="left"/>
    </xf>
    <xf numFmtId="0" fontId="4" fillId="35" borderId="0" xfId="0" applyFont="1" applyFill="1" applyBorder="1" applyAlignment="1">
      <alignment/>
    </xf>
    <xf numFmtId="0" fontId="4" fillId="0" borderId="0" xfId="0" applyFont="1" applyFill="1" applyAlignment="1">
      <alignment/>
    </xf>
    <xf numFmtId="0" fontId="0" fillId="0" borderId="0" xfId="0" applyFill="1" applyAlignment="1">
      <alignment/>
    </xf>
    <xf numFmtId="0" fontId="4" fillId="0" borderId="0" xfId="0" applyFont="1" applyAlignment="1">
      <alignment/>
    </xf>
    <xf numFmtId="49" fontId="5" fillId="34" borderId="10" xfId="0" applyNumberFormat="1" applyFont="1" applyFill="1" applyBorder="1" applyAlignment="1">
      <alignment/>
    </xf>
    <xf numFmtId="164" fontId="5" fillId="35" borderId="10" xfId="0" applyNumberFormat="1" applyFont="1" applyFill="1" applyBorder="1" applyAlignment="1">
      <alignment/>
    </xf>
    <xf numFmtId="0" fontId="5" fillId="34" borderId="12" xfId="0" applyFont="1" applyFill="1" applyBorder="1" applyAlignment="1">
      <alignment/>
    </xf>
    <xf numFmtId="164" fontId="4" fillId="0" borderId="0" xfId="0" applyNumberFormat="1" applyFont="1" applyFill="1" applyAlignment="1">
      <alignment/>
    </xf>
    <xf numFmtId="0" fontId="0" fillId="0" borderId="0" xfId="0" applyNumberFormat="1" applyFont="1" applyFill="1" applyBorder="1" applyAlignment="1">
      <alignment horizontal="left" vertical="top" wrapText="1"/>
    </xf>
    <xf numFmtId="0" fontId="53" fillId="32" borderId="0" xfId="0" applyFont="1" applyFill="1" applyBorder="1" applyAlignment="1">
      <alignment/>
    </xf>
    <xf numFmtId="0" fontId="53" fillId="32" borderId="0" xfId="0" applyFont="1" applyFill="1" applyAlignment="1">
      <alignment/>
    </xf>
    <xf numFmtId="0" fontId="4" fillId="36" borderId="0" xfId="0" applyFont="1" applyFill="1" applyBorder="1" applyAlignment="1">
      <alignment/>
    </xf>
    <xf numFmtId="0" fontId="4" fillId="36" borderId="0" xfId="0" applyFont="1" applyFill="1" applyAlignment="1">
      <alignment/>
    </xf>
    <xf numFmtId="0" fontId="4" fillId="36" borderId="10" xfId="0" applyFont="1" applyFill="1" applyBorder="1" applyAlignment="1">
      <alignment/>
    </xf>
    <xf numFmtId="0" fontId="0" fillId="0" borderId="0" xfId="0" applyFont="1" applyFill="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horizontal="right" vertical="top" wrapText="1"/>
    </xf>
    <xf numFmtId="164" fontId="4" fillId="36" borderId="10" xfId="0" applyNumberFormat="1" applyFont="1" applyFill="1" applyBorder="1" applyAlignment="1">
      <alignment/>
    </xf>
    <xf numFmtId="0" fontId="5" fillId="36" borderId="10" xfId="0" applyFont="1" applyFill="1" applyBorder="1" applyAlignment="1">
      <alignment/>
    </xf>
    <xf numFmtId="0" fontId="4" fillId="32" borderId="10" xfId="0" applyFont="1" applyFill="1" applyBorder="1" applyAlignment="1">
      <alignment/>
    </xf>
    <xf numFmtId="164" fontId="4" fillId="32" borderId="10" xfId="0" applyNumberFormat="1" applyFont="1" applyFill="1" applyBorder="1" applyAlignment="1">
      <alignment/>
    </xf>
    <xf numFmtId="0" fontId="4" fillId="32" borderId="0" xfId="0" applyFont="1" applyFill="1" applyAlignment="1">
      <alignment/>
    </xf>
    <xf numFmtId="0" fontId="4" fillId="32" borderId="0" xfId="0" applyFont="1" applyFill="1" applyBorder="1" applyAlignment="1">
      <alignment/>
    </xf>
    <xf numFmtId="0" fontId="5" fillId="32" borderId="10" xfId="0" applyFont="1" applyFill="1" applyBorder="1" applyAlignment="1">
      <alignment/>
    </xf>
    <xf numFmtId="49" fontId="4" fillId="32" borderId="10" xfId="0" applyNumberFormat="1" applyFont="1" applyFill="1" applyBorder="1" applyAlignment="1">
      <alignment/>
    </xf>
    <xf numFmtId="49" fontId="5" fillId="32" borderId="10" xfId="0" applyNumberFormat="1" applyFont="1" applyFill="1" applyBorder="1" applyAlignment="1">
      <alignment/>
    </xf>
    <xf numFmtId="0" fontId="4" fillId="32" borderId="10" xfId="0" applyFont="1" applyFill="1" applyBorder="1" applyAlignment="1">
      <alignment wrapText="1"/>
    </xf>
    <xf numFmtId="0" fontId="4" fillId="36" borderId="10" xfId="0" applyFont="1" applyFill="1" applyBorder="1" applyAlignment="1">
      <alignment wrapText="1"/>
    </xf>
    <xf numFmtId="0" fontId="5" fillId="36" borderId="10" xfId="0" applyFont="1" applyFill="1" applyBorder="1" applyAlignment="1">
      <alignment wrapText="1"/>
    </xf>
    <xf numFmtId="0" fontId="7" fillId="0" borderId="0" xfId="57" applyFont="1" applyFill="1">
      <alignment/>
      <protection/>
    </xf>
    <xf numFmtId="0" fontId="7" fillId="0" borderId="0" xfId="57" applyFont="1">
      <alignment/>
      <protection/>
    </xf>
    <xf numFmtId="49" fontId="7" fillId="0" borderId="0" xfId="57" applyNumberFormat="1" applyFont="1" applyAlignment="1" applyProtection="1">
      <alignment vertical="center"/>
      <protection/>
    </xf>
    <xf numFmtId="49" fontId="7" fillId="0" borderId="0" xfId="57" applyNumberFormat="1" applyFont="1">
      <alignment/>
      <protection/>
    </xf>
    <xf numFmtId="0" fontId="1" fillId="0" borderId="0" xfId="57">
      <alignment/>
      <protection/>
    </xf>
    <xf numFmtId="0" fontId="7" fillId="0" borderId="0" xfId="57" applyFont="1" applyFill="1" applyBorder="1">
      <alignment/>
      <protection/>
    </xf>
    <xf numFmtId="0" fontId="3" fillId="0" borderId="0" xfId="58" applyFont="1" applyFill="1" applyBorder="1" applyAlignment="1">
      <alignment horizontal="left"/>
      <protection/>
    </xf>
    <xf numFmtId="0" fontId="0" fillId="0" borderId="0" xfId="58" applyFont="1" applyFill="1" applyBorder="1" applyAlignment="1">
      <alignment horizontal="left" vertical="top" wrapText="1"/>
      <protection/>
    </xf>
    <xf numFmtId="0" fontId="3" fillId="0" borderId="0" xfId="0" applyFont="1" applyAlignment="1">
      <alignment/>
    </xf>
    <xf numFmtId="0" fontId="54" fillId="0" borderId="0" xfId="0" applyFont="1" applyAlignment="1">
      <alignment vertical="top" wrapText="1"/>
    </xf>
    <xf numFmtId="0" fontId="2" fillId="0" borderId="0" xfId="0" applyFont="1" applyAlignment="1">
      <alignment/>
    </xf>
    <xf numFmtId="0" fontId="55" fillId="0" borderId="0" xfId="0" applyFont="1" applyAlignment="1">
      <alignment/>
    </xf>
    <xf numFmtId="0" fontId="56" fillId="0" borderId="0" xfId="0" applyFont="1" applyAlignment="1">
      <alignment wrapText="1"/>
    </xf>
    <xf numFmtId="0" fontId="56" fillId="0" borderId="0" xfId="0" applyFont="1" applyAlignment="1">
      <alignment/>
    </xf>
    <xf numFmtId="0" fontId="54" fillId="0" borderId="0" xfId="0" applyFont="1" applyAlignment="1">
      <alignment/>
    </xf>
    <xf numFmtId="0" fontId="56" fillId="0" borderId="0" xfId="0" applyFont="1" applyAlignment="1">
      <alignment vertical="top" wrapText="1"/>
    </xf>
    <xf numFmtId="0" fontId="57" fillId="0" borderId="13" xfId="0" applyFont="1" applyBorder="1" applyAlignment="1">
      <alignment vertical="top" wrapText="1"/>
    </xf>
    <xf numFmtId="0" fontId="4" fillId="36" borderId="0" xfId="0" applyFont="1" applyFill="1" applyAlignment="1">
      <alignment horizontal="left" vertical="top" wrapText="1"/>
    </xf>
    <xf numFmtId="0" fontId="4" fillId="36" borderId="10" xfId="0" applyFont="1" applyFill="1" applyBorder="1" applyAlignment="1">
      <alignment horizontal="left"/>
    </xf>
    <xf numFmtId="0" fontId="3" fillId="0" borderId="0" xfId="0" applyFont="1" applyBorder="1" applyAlignment="1">
      <alignment horizontal="left"/>
    </xf>
    <xf numFmtId="0" fontId="3" fillId="37" borderId="0" xfId="0" applyFont="1" applyFill="1" applyBorder="1" applyAlignment="1">
      <alignment horizontal="left"/>
    </xf>
    <xf numFmtId="0" fontId="0" fillId="37" borderId="0" xfId="0" applyFont="1" applyFill="1" applyBorder="1" applyAlignment="1">
      <alignment horizontal="left" vertical="top" wrapText="1"/>
    </xf>
    <xf numFmtId="0" fontId="7" fillId="37" borderId="0" xfId="57" applyFont="1" applyFill="1">
      <alignment/>
      <protection/>
    </xf>
    <xf numFmtId="0" fontId="0" fillId="37" borderId="0" xfId="0" applyFont="1" applyFill="1" applyBorder="1" applyAlignment="1">
      <alignment horizontal="right"/>
    </xf>
    <xf numFmtId="0" fontId="58" fillId="0" borderId="0" xfId="0" applyFont="1" applyFill="1" applyAlignment="1">
      <alignment vertical="top" wrapText="1"/>
    </xf>
    <xf numFmtId="0" fontId="4" fillId="0" borderId="0" xfId="0" applyFont="1" applyFill="1" applyAlignment="1">
      <alignment vertical="top" wrapText="1"/>
    </xf>
    <xf numFmtId="0" fontId="4" fillId="32" borderId="12" xfId="0" applyFont="1" applyFill="1" applyBorder="1" applyAlignment="1">
      <alignment/>
    </xf>
    <xf numFmtId="0" fontId="5" fillId="32" borderId="12" xfId="0" applyFont="1" applyFill="1" applyBorder="1" applyAlignment="1">
      <alignment/>
    </xf>
    <xf numFmtId="0" fontId="4" fillId="32" borderId="11" xfId="0" applyFont="1" applyFill="1" applyBorder="1" applyAlignment="1">
      <alignment/>
    </xf>
    <xf numFmtId="0" fontId="3" fillId="38" borderId="0" xfId="0" applyFont="1" applyFill="1" applyBorder="1" applyAlignment="1">
      <alignment horizontal="left"/>
    </xf>
    <xf numFmtId="0" fontId="0" fillId="38" borderId="0" xfId="0" applyFont="1" applyFill="1" applyBorder="1" applyAlignment="1">
      <alignment horizontal="left" vertical="top" wrapText="1"/>
    </xf>
    <xf numFmtId="0" fontId="0" fillId="38" borderId="0" xfId="0" applyFont="1" applyFill="1" applyBorder="1" applyAlignment="1">
      <alignment horizontal="right"/>
    </xf>
    <xf numFmtId="0" fontId="3" fillId="34" borderId="0" xfId="0" applyFont="1" applyFill="1" applyBorder="1" applyAlignment="1">
      <alignment horizontal="left" vertical="top" wrapText="1"/>
    </xf>
    <xf numFmtId="0" fontId="4" fillId="34" borderId="0" xfId="0" applyFont="1" applyFill="1" applyBorder="1" applyAlignment="1">
      <alignment horizontal="left" vertical="top"/>
    </xf>
    <xf numFmtId="0" fontId="4" fillId="0" borderId="0" xfId="0" applyFont="1" applyBorder="1" applyAlignment="1">
      <alignment horizontal="left" vertical="top"/>
    </xf>
    <xf numFmtId="0" fontId="3" fillId="32" borderId="12" xfId="0" applyFont="1" applyFill="1" applyBorder="1" applyAlignment="1">
      <alignment horizontal="left" vertical="top" wrapText="1"/>
    </xf>
    <xf numFmtId="0" fontId="3" fillId="36" borderId="12" xfId="0" applyFont="1" applyFill="1" applyBorder="1" applyAlignment="1">
      <alignment horizontal="left" vertical="top" wrapText="1"/>
    </xf>
    <xf numFmtId="0" fontId="3" fillId="32" borderId="12" xfId="0" applyFont="1" applyFill="1" applyBorder="1" applyAlignment="1">
      <alignment vertical="top" wrapText="1"/>
    </xf>
    <xf numFmtId="0" fontId="4" fillId="32" borderId="12" xfId="0" applyFont="1" applyFill="1" applyBorder="1" applyAlignment="1">
      <alignment vertical="top" wrapText="1"/>
    </xf>
    <xf numFmtId="0" fontId="3" fillId="36" borderId="12" xfId="0" applyFont="1" applyFill="1" applyBorder="1" applyAlignment="1">
      <alignment vertical="top" wrapText="1"/>
    </xf>
    <xf numFmtId="0" fontId="4" fillId="36" borderId="12" xfId="0" applyFont="1" applyFill="1" applyBorder="1" applyAlignment="1">
      <alignment vertical="top" wrapText="1"/>
    </xf>
    <xf numFmtId="0" fontId="3" fillId="34" borderId="0" xfId="0" applyFont="1" applyFill="1" applyAlignment="1">
      <alignment vertical="top" wrapText="1"/>
    </xf>
    <xf numFmtId="0" fontId="4" fillId="34" borderId="0" xfId="0" applyFont="1" applyFill="1" applyAlignment="1">
      <alignment vertical="top" wrapText="1"/>
    </xf>
    <xf numFmtId="0" fontId="3" fillId="35" borderId="0" xfId="0" applyFont="1" applyFill="1" applyAlignment="1">
      <alignment vertical="top" wrapText="1"/>
    </xf>
    <xf numFmtId="0" fontId="4" fillId="35" borderId="0" xfId="0" applyFont="1" applyFill="1" applyAlignment="1">
      <alignment vertical="top" wrapText="1"/>
    </xf>
    <xf numFmtId="0" fontId="3" fillId="34" borderId="0" xfId="0" applyFont="1" applyFill="1" applyAlignment="1">
      <alignment horizontal="left" vertical="top" wrapText="1"/>
    </xf>
    <xf numFmtId="0" fontId="4" fillId="36" borderId="0" xfId="0" applyFont="1" applyFill="1" applyAlignment="1">
      <alignment horizontal="left" vertical="top" wrapText="1"/>
    </xf>
    <xf numFmtId="0" fontId="3" fillId="35" borderId="0" xfId="0" applyFont="1" applyFill="1" applyAlignment="1">
      <alignment horizontal="left" vertical="top" wrapText="1"/>
    </xf>
    <xf numFmtId="0" fontId="4" fillId="35" borderId="0" xfId="0" applyFont="1" applyFill="1" applyAlignment="1">
      <alignment horizontal="left" vertical="top" wrapText="1"/>
    </xf>
    <xf numFmtId="0" fontId="3" fillId="36" borderId="0" xfId="0" applyFont="1" applyFill="1" applyAlignment="1">
      <alignment horizontal="left" vertical="top" wrapText="1"/>
    </xf>
    <xf numFmtId="0" fontId="3" fillId="32" borderId="0" xfId="0" applyFont="1" applyFill="1" applyAlignment="1">
      <alignment horizontal="left" vertical="top" wrapText="1"/>
    </xf>
    <xf numFmtId="0" fontId="4" fillId="32" borderId="0" xfId="0" applyFont="1" applyFill="1" applyAlignment="1">
      <alignment horizontal="left" vertical="top" wrapText="1"/>
    </xf>
    <xf numFmtId="0" fontId="0" fillId="36" borderId="12" xfId="0" applyFill="1" applyBorder="1" applyAlignment="1">
      <alignment horizontal="left" vertical="top" wrapText="1"/>
    </xf>
    <xf numFmtId="0" fontId="4" fillId="32" borderId="12" xfId="0" applyFont="1" applyFill="1" applyBorder="1" applyAlignment="1">
      <alignment horizontal="left" vertical="top" wrapText="1"/>
    </xf>
    <xf numFmtId="0" fontId="0" fillId="0" borderId="12" xfId="0" applyBorder="1" applyAlignment="1">
      <alignment vertical="top" wrapText="1"/>
    </xf>
    <xf numFmtId="0" fontId="4" fillId="35" borderId="0" xfId="0" applyFont="1" applyFill="1" applyBorder="1" applyAlignment="1">
      <alignment horizontal="left" vertical="top"/>
    </xf>
    <xf numFmtId="0" fontId="4" fillId="36" borderId="12" xfId="0" applyFont="1" applyFill="1" applyBorder="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25"/>
  <sheetViews>
    <sheetView tabSelected="1" zoomScalePageLayoutView="0" workbookViewId="0" topLeftCell="A1">
      <selection activeCell="A22" sqref="A22"/>
    </sheetView>
  </sheetViews>
  <sheetFormatPr defaultColWidth="0" defaultRowHeight="12.75" zeroHeight="1"/>
  <cols>
    <col min="1" max="1" width="122.7109375" style="0" customWidth="1"/>
    <col min="2" max="16384" width="0" style="0" hidden="1" customWidth="1"/>
  </cols>
  <sheetData>
    <row r="1" ht="18">
      <c r="A1" s="78" t="s">
        <v>279</v>
      </c>
    </row>
    <row r="2" ht="15">
      <c r="A2" s="76"/>
    </row>
    <row r="3" ht="15">
      <c r="A3" s="79" t="s">
        <v>134</v>
      </c>
    </row>
    <row r="4" ht="60.75" customHeight="1">
      <c r="A4" s="83" t="s">
        <v>137</v>
      </c>
    </row>
    <row r="5" ht="14.25">
      <c r="A5" s="81"/>
    </row>
    <row r="6" ht="49.5" customHeight="1">
      <c r="A6" s="83" t="s">
        <v>140</v>
      </c>
    </row>
    <row r="7" ht="14.25">
      <c r="A7" s="80"/>
    </row>
    <row r="8" ht="15">
      <c r="A8" s="79" t="s">
        <v>135</v>
      </c>
    </row>
    <row r="9" ht="50.25" customHeight="1">
      <c r="A9" s="83" t="s">
        <v>138</v>
      </c>
    </row>
    <row r="10" ht="13.5" thickBot="1">
      <c r="A10" s="82"/>
    </row>
    <row r="11" ht="33" customHeight="1" thickBot="1">
      <c r="A11" s="84" t="s">
        <v>139</v>
      </c>
    </row>
    <row r="12" ht="12.75">
      <c r="A12" s="82"/>
    </row>
    <row r="13" ht="15">
      <c r="A13" s="79" t="s">
        <v>136</v>
      </c>
    </row>
    <row r="14" ht="64.5" customHeight="1">
      <c r="A14" s="83" t="s">
        <v>144</v>
      </c>
    </row>
    <row r="15" ht="14.25">
      <c r="A15" s="80"/>
    </row>
    <row r="16" ht="28.5">
      <c r="A16" s="83" t="s">
        <v>141</v>
      </c>
    </row>
    <row r="17" ht="14.25">
      <c r="A17" s="83"/>
    </row>
    <row r="18" ht="43.5">
      <c r="A18" s="83" t="s">
        <v>318</v>
      </c>
    </row>
    <row r="19" ht="14.25">
      <c r="A19" s="83"/>
    </row>
    <row r="20" ht="29.25">
      <c r="A20" s="83" t="s">
        <v>316</v>
      </c>
    </row>
    <row r="21" ht="14.25">
      <c r="A21" s="80"/>
    </row>
    <row r="22" ht="15">
      <c r="A22" s="92" t="s">
        <v>282</v>
      </c>
    </row>
    <row r="23" ht="14.25">
      <c r="A23" s="93" t="s">
        <v>317</v>
      </c>
    </row>
    <row r="24" ht="14.25">
      <c r="A24" s="80"/>
    </row>
    <row r="25" ht="33.75" customHeight="1">
      <c r="A25" s="83" t="s">
        <v>143</v>
      </c>
    </row>
    <row r="26" ht="12.75"/>
    <row r="27" ht="12.75"/>
    <row r="28" ht="12.75"/>
    <row r="29" ht="12.75"/>
    <row r="30" ht="12.75"/>
    <row r="31" ht="12.75"/>
    <row r="32" ht="12.75"/>
    <row r="33" ht="12.7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27"/>
  <sheetViews>
    <sheetView zoomScalePageLayoutView="0" workbookViewId="0" topLeftCell="A1">
      <pane ySplit="1" topLeftCell="A2" activePane="bottomLeft" state="frozen"/>
      <selection pane="topLeft" activeCell="A1" sqref="A1"/>
      <selection pane="bottomLeft" activeCell="D2" sqref="D2:D9"/>
    </sheetView>
  </sheetViews>
  <sheetFormatPr defaultColWidth="9.140625" defaultRowHeight="12.75"/>
  <cols>
    <col min="1" max="1" width="42.8515625" style="35" customWidth="1"/>
    <col min="2" max="2" width="60.7109375" style="31" customWidth="1"/>
    <col min="3" max="3" width="15.7109375" style="23" customWidth="1"/>
    <col min="4" max="4" width="20.7109375" style="24" customWidth="1"/>
    <col min="5" max="16384" width="9.140625" style="23" customWidth="1"/>
  </cols>
  <sheetData>
    <row r="1" spans="1:4" s="3" customFormat="1" ht="24" customHeight="1">
      <c r="A1" s="34" t="s">
        <v>0</v>
      </c>
      <c r="B1" s="28" t="s">
        <v>1</v>
      </c>
      <c r="C1" s="2" t="s">
        <v>2</v>
      </c>
      <c r="D1" s="18" t="s">
        <v>3</v>
      </c>
    </row>
    <row r="2" spans="1:4" s="39" customFormat="1" ht="15" customHeight="1">
      <c r="A2" s="103" t="s">
        <v>278</v>
      </c>
      <c r="B2" s="25" t="s">
        <v>8</v>
      </c>
      <c r="C2" s="7">
        <f>COUNTIF(Data!BJ:BJ,1)</f>
        <v>0</v>
      </c>
      <c r="D2" s="8">
        <f>IF(COUNTIF(Data!BJ:BJ,"&gt;0")=0,"",COUNTIF(Data!BJ:BJ,1)/COUNTIF(Data!BJ:BJ,"&gt;0"))</f>
      </c>
    </row>
    <row r="3" spans="1:4" s="39" customFormat="1" ht="15" customHeight="1">
      <c r="A3" s="103"/>
      <c r="B3" s="25" t="s">
        <v>7</v>
      </c>
      <c r="C3" s="7">
        <f>COUNTIF(Data!BJ:BJ,2)</f>
        <v>0</v>
      </c>
      <c r="D3" s="8">
        <f>IF(COUNTIF(Data!BJ:BJ,"&gt;0")=0,"",COUNTIF(Data!BJ:BJ,2)/COUNTIF(Data!BJ:BJ,"&gt;0"))</f>
      </c>
    </row>
    <row r="4" spans="1:4" s="39" customFormat="1" ht="15" customHeight="1">
      <c r="A4" s="103"/>
      <c r="B4" s="30" t="s">
        <v>4</v>
      </c>
      <c r="C4" s="7">
        <f>COUNTIF(Data!BJ:BJ,".")</f>
        <v>0</v>
      </c>
      <c r="D4" s="8"/>
    </row>
    <row r="5" spans="1:4" s="39" customFormat="1" ht="15" customHeight="1">
      <c r="A5" s="103"/>
      <c r="B5" s="25"/>
      <c r="C5" s="7"/>
      <c r="D5" s="8"/>
    </row>
    <row r="6" spans="1:5" s="27" customFormat="1" ht="15" customHeight="1">
      <c r="A6" s="104" t="s">
        <v>267</v>
      </c>
      <c r="B6" s="26" t="s">
        <v>243</v>
      </c>
      <c r="C6" s="4">
        <f>COUNTIF(Data!BK:BK,1)</f>
        <v>0</v>
      </c>
      <c r="D6" s="5">
        <f>IF(COUNTIF(Data!BK:BK,"&gt;0")=0,"",COUNTIF(Data!BK:BK,1)/COUNTIF(Data!BK:BK,"&gt;0"))</f>
      </c>
      <c r="E6" s="10"/>
    </row>
    <row r="7" spans="1:5" s="27" customFormat="1" ht="15" customHeight="1">
      <c r="A7" s="104"/>
      <c r="B7" s="26" t="s">
        <v>244</v>
      </c>
      <c r="C7" s="4">
        <f>COUNTIF(Data!BK:BK,2)</f>
        <v>0</v>
      </c>
      <c r="D7" s="5">
        <f>IF(COUNTIF(Data!BK:BK,"&gt;0")=0,"",COUNTIF(Data!BK:BK,2)/COUNTIF(Data!BK:BK,"&gt;0"))</f>
      </c>
      <c r="E7" s="10"/>
    </row>
    <row r="8" spans="1:5" s="27" customFormat="1" ht="15" customHeight="1">
      <c r="A8" s="104"/>
      <c r="B8" s="26" t="s">
        <v>245</v>
      </c>
      <c r="C8" s="4">
        <f>COUNTIF(Data!BK:BK,3)</f>
        <v>0</v>
      </c>
      <c r="D8" s="5">
        <f>IF(COUNTIF(Data!BK:BK,"&gt;0")=0,"",COUNTIF(Data!BK:BK,3)/COUNTIF(Data!BK:BK,"&gt;0"))</f>
      </c>
      <c r="E8" s="10"/>
    </row>
    <row r="9" spans="1:5" s="27" customFormat="1" ht="15" customHeight="1">
      <c r="A9" s="104"/>
      <c r="B9" s="29" t="s">
        <v>4</v>
      </c>
      <c r="C9" s="4">
        <f>COUNTIF(Data!BK:BK,".")</f>
        <v>0</v>
      </c>
      <c r="D9" s="5"/>
      <c r="E9" s="10"/>
    </row>
    <row r="10" spans="1:5" s="27" customFormat="1" ht="15" customHeight="1">
      <c r="A10" s="104"/>
      <c r="B10" s="26"/>
      <c r="C10" s="4"/>
      <c r="D10" s="4"/>
      <c r="E10" s="10"/>
    </row>
    <row r="15" ht="12.75">
      <c r="B15" s="23"/>
    </row>
    <row r="16" ht="12.75">
      <c r="B16" s="23"/>
    </row>
    <row r="17" ht="12.75">
      <c r="B17" s="23"/>
    </row>
    <row r="18" ht="12.75">
      <c r="B18" s="23"/>
    </row>
    <row r="19" ht="12.75">
      <c r="B19" s="23"/>
    </row>
    <row r="20" ht="12.75">
      <c r="B20" s="23"/>
    </row>
    <row r="21" ht="12.75">
      <c r="B21" s="23"/>
    </row>
    <row r="22" ht="12.75">
      <c r="B22" s="23"/>
    </row>
    <row r="23" ht="12.75">
      <c r="B23" s="23"/>
    </row>
    <row r="24" ht="12.75">
      <c r="B24" s="23"/>
    </row>
    <row r="25" ht="12.75">
      <c r="B25" s="23"/>
    </row>
    <row r="26" ht="12.75">
      <c r="B26" s="23"/>
    </row>
    <row r="27" ht="12.75">
      <c r="B27" s="23"/>
    </row>
  </sheetData>
  <sheetProtection/>
  <mergeCells count="2">
    <mergeCell ref="A2:A5"/>
    <mergeCell ref="A6:A10"/>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E44"/>
  <sheetViews>
    <sheetView zoomScalePageLayoutView="0" workbookViewId="0" topLeftCell="A1">
      <pane ySplit="1" topLeftCell="A9" activePane="bottomLeft" state="frozen"/>
      <selection pane="topLeft" activeCell="A1" sqref="A1"/>
      <selection pane="bottomLeft" activeCell="D2" sqref="D2:D27"/>
    </sheetView>
  </sheetViews>
  <sheetFormatPr defaultColWidth="9.140625" defaultRowHeight="12.75"/>
  <cols>
    <col min="1" max="1" width="42.8515625" style="35" customWidth="1"/>
    <col min="2" max="2" width="60.7109375" style="31" customWidth="1"/>
    <col min="3" max="3" width="15.7109375" style="23" customWidth="1"/>
    <col min="4" max="4" width="20.7109375" style="24" customWidth="1"/>
    <col min="5" max="16384" width="9.140625" style="23" customWidth="1"/>
  </cols>
  <sheetData>
    <row r="1" spans="1:4" s="3" customFormat="1" ht="24" customHeight="1">
      <c r="A1" s="34" t="s">
        <v>0</v>
      </c>
      <c r="B1" s="28" t="s">
        <v>1</v>
      </c>
      <c r="C1" s="2" t="s">
        <v>2</v>
      </c>
      <c r="D1" s="18" t="s">
        <v>3</v>
      </c>
    </row>
    <row r="2" spans="1:4" s="39" customFormat="1" ht="15" customHeight="1">
      <c r="A2" s="103" t="s">
        <v>246</v>
      </c>
      <c r="B2" s="25" t="s">
        <v>5</v>
      </c>
      <c r="C2" s="7">
        <f>COUNTIF(Data!BL:BL,1)</f>
        <v>0</v>
      </c>
      <c r="D2" s="8">
        <f>IF(COUNTIF(Data!BL:BL,"&gt;0")=0,"",COUNTIF(Data!BL:BL,1)/COUNTIF(Data!BL:BL,"&gt;0"))</f>
      </c>
    </row>
    <row r="3" spans="1:4" s="39" customFormat="1" ht="15" customHeight="1">
      <c r="A3" s="103"/>
      <c r="B3" s="25" t="s">
        <v>6</v>
      </c>
      <c r="C3" s="7">
        <f>COUNTIF(Data!BL:BL,2)</f>
        <v>0</v>
      </c>
      <c r="D3" s="8">
        <f>IF(COUNTIF(Data!BL:BL,"&gt;0")=0,"",COUNTIF(Data!BL:BL,2)/COUNTIF(Data!BL:BL,"&gt;0"))</f>
      </c>
    </row>
    <row r="4" spans="1:4" s="39" customFormat="1" ht="15" customHeight="1">
      <c r="A4" s="103"/>
      <c r="B4" s="25" t="s">
        <v>7</v>
      </c>
      <c r="C4" s="7">
        <f>COUNTIF(Data!BL:BL,3)</f>
        <v>0</v>
      </c>
      <c r="D4" s="8">
        <f>IF(COUNTIF(Data!BL:BL,"&gt;0")=0,"",COUNTIF(Data!BL:BL,3)/COUNTIF(Data!BL:BL,"&gt;0"))</f>
      </c>
    </row>
    <row r="5" spans="1:4" s="39" customFormat="1" ht="15" customHeight="1">
      <c r="A5" s="103"/>
      <c r="B5" s="25" t="s">
        <v>88</v>
      </c>
      <c r="C5" s="7">
        <f>COUNTIF(Data!BL:BL,4)</f>
        <v>0</v>
      </c>
      <c r="D5" s="8">
        <f>IF(COUNTIF(Data!BL:BL,"&gt;0")=0,"",COUNTIF(Data!BL:BL,4)/COUNTIF(Data!BL:BL,"&gt;0"))</f>
      </c>
    </row>
    <row r="6" spans="1:4" s="39" customFormat="1" ht="15" customHeight="1">
      <c r="A6" s="103"/>
      <c r="B6" s="25" t="s">
        <v>131</v>
      </c>
      <c r="C6" s="7">
        <f>COUNTIF(Data!BL:BL,5)</f>
        <v>0</v>
      </c>
      <c r="D6" s="8">
        <f>IF(COUNTIF(Data!BL:BL,"&gt;0")=0,"",COUNTIF(Data!BL:BL,5)/COUNTIF(Data!BL:BL,"&gt;0"))</f>
      </c>
    </row>
    <row r="7" spans="1:4" s="39" customFormat="1" ht="15" customHeight="1">
      <c r="A7" s="103"/>
      <c r="B7" s="30" t="s">
        <v>4</v>
      </c>
      <c r="C7" s="7">
        <f>COUNTIF(Data!BL:BL,".")</f>
        <v>0</v>
      </c>
      <c r="D7" s="8"/>
    </row>
    <row r="8" spans="1:4" s="39" customFormat="1" ht="15" customHeight="1">
      <c r="A8" s="103"/>
      <c r="B8" s="25"/>
      <c r="C8" s="7"/>
      <c r="D8" s="8"/>
    </row>
    <row r="9" spans="1:5" s="27" customFormat="1" ht="15" customHeight="1">
      <c r="A9" s="104" t="s">
        <v>247</v>
      </c>
      <c r="B9" s="26" t="s">
        <v>5</v>
      </c>
      <c r="C9" s="4">
        <f>COUNTIF(Data!BM:BM,1)</f>
        <v>0</v>
      </c>
      <c r="D9" s="5">
        <f>IF(COUNTIF(Data!BM:BM,"&gt;0")=0,"",COUNTIF(Data!BM:BM,1)/COUNTIF(Data!BM:BM,"&gt;0"))</f>
      </c>
      <c r="E9" s="10"/>
    </row>
    <row r="10" spans="1:5" s="27" customFormat="1" ht="15" customHeight="1">
      <c r="A10" s="104"/>
      <c r="B10" s="26" t="s">
        <v>6</v>
      </c>
      <c r="C10" s="4">
        <f>COUNTIF(Data!BM:BM,2)</f>
        <v>0</v>
      </c>
      <c r="D10" s="5">
        <f>IF(COUNTIF(Data!BM:BM,"&gt;0")=0,"",COUNTIF(Data!BM:BM,2)/COUNTIF(Data!BM:BM,"&gt;0"))</f>
      </c>
      <c r="E10" s="10"/>
    </row>
    <row r="11" spans="1:5" s="27" customFormat="1" ht="15" customHeight="1">
      <c r="A11" s="104"/>
      <c r="B11" s="26" t="s">
        <v>7</v>
      </c>
      <c r="C11" s="4">
        <f>COUNTIF(Data!BM:BM,3)</f>
        <v>0</v>
      </c>
      <c r="D11" s="5">
        <f>IF(COUNTIF(Data!BM:BM,"&gt;0")=0,"",COUNTIF(Data!BM:BM,3)/COUNTIF(Data!BM:BM,"&gt;0"))</f>
      </c>
      <c r="E11" s="10"/>
    </row>
    <row r="12" spans="1:5" s="27" customFormat="1" ht="15" customHeight="1">
      <c r="A12" s="104"/>
      <c r="B12" s="26" t="s">
        <v>88</v>
      </c>
      <c r="C12" s="4">
        <f>COUNTIF(Data!BM:BM,4)</f>
        <v>0</v>
      </c>
      <c r="D12" s="5">
        <f>IF(COUNTIF(Data!BM:BM,"&gt;0")=0,"",COUNTIF(Data!BM:BM,4)/COUNTIF(Data!BM:BM,"&gt;0"))</f>
      </c>
      <c r="E12" s="10"/>
    </row>
    <row r="13" spans="1:5" s="27" customFormat="1" ht="15" customHeight="1">
      <c r="A13" s="104"/>
      <c r="B13" s="26" t="s">
        <v>131</v>
      </c>
      <c r="C13" s="4">
        <f>COUNTIF(Data!BM:BM,5)</f>
        <v>0</v>
      </c>
      <c r="D13" s="5">
        <f>IF(COUNTIF(Data!BM:BM,"&gt;0")=0,"",COUNTIF(Data!BM:BM,5)/COUNTIF(Data!BM:BM,"&gt;0"))</f>
      </c>
      <c r="E13" s="10"/>
    </row>
    <row r="14" spans="1:5" s="27" customFormat="1" ht="15" customHeight="1">
      <c r="A14" s="104"/>
      <c r="B14" s="29" t="s">
        <v>4</v>
      </c>
      <c r="C14" s="4">
        <f>COUNTIF(Data!BM:BM,".")</f>
        <v>0</v>
      </c>
      <c r="D14" s="5"/>
      <c r="E14" s="10"/>
    </row>
    <row r="15" spans="1:5" s="27" customFormat="1" ht="15" customHeight="1">
      <c r="A15" s="104"/>
      <c r="B15" s="26"/>
      <c r="C15" s="4"/>
      <c r="D15" s="5"/>
      <c r="E15" s="10"/>
    </row>
    <row r="16" spans="1:4" s="61" customFormat="1" ht="15" customHeight="1">
      <c r="A16" s="118" t="s">
        <v>248</v>
      </c>
      <c r="B16" s="25" t="s">
        <v>5</v>
      </c>
      <c r="C16" s="7">
        <f>COUNTIF(Data!BN:BN,1)</f>
        <v>0</v>
      </c>
      <c r="D16" s="8">
        <f>IF(COUNTIF(Data!BN:BN,"&gt;0")=0,"",COUNTIF(Data!BN:BN,1)/COUNTIF(Data!BN:BN,"&gt;0"))</f>
      </c>
    </row>
    <row r="17" spans="1:4" s="61" customFormat="1" ht="15" customHeight="1">
      <c r="A17" s="119"/>
      <c r="B17" s="25" t="s">
        <v>6</v>
      </c>
      <c r="C17" s="7">
        <f>COUNTIF(Data!BN:BN,2)</f>
        <v>0</v>
      </c>
      <c r="D17" s="8">
        <f>IF(COUNTIF(Data!BN:BN,"&gt;0")=0,"",COUNTIF(Data!BN:BN,2)/COUNTIF(Data!BN:BN,"&gt;0"))</f>
      </c>
    </row>
    <row r="18" spans="1:4" s="61" customFormat="1" ht="15" customHeight="1">
      <c r="A18" s="119"/>
      <c r="B18" s="25" t="s">
        <v>7</v>
      </c>
      <c r="C18" s="7">
        <f>COUNTIF(Data!BN:BN,3)</f>
        <v>0</v>
      </c>
      <c r="D18" s="8">
        <f>IF(COUNTIF(Data!BN:BN,"&gt;0")=0,"",COUNTIF(Data!BN:BN,3)/COUNTIF(Data!BN:BN,"&gt;0"))</f>
      </c>
    </row>
    <row r="19" spans="1:4" s="61" customFormat="1" ht="15" customHeight="1">
      <c r="A19" s="119"/>
      <c r="B19" s="25" t="s">
        <v>88</v>
      </c>
      <c r="C19" s="7">
        <f>COUNTIF(Data!BN:BN,4)</f>
        <v>0</v>
      </c>
      <c r="D19" s="8">
        <f>IF(COUNTIF(Data!BN:BN,"&gt;0")=0,"",COUNTIF(Data!BN:BN,4)/COUNTIF(Data!BN:BN,"&gt;0"))</f>
      </c>
    </row>
    <row r="20" spans="1:4" s="61" customFormat="1" ht="15" customHeight="1">
      <c r="A20" s="119"/>
      <c r="B20" s="25" t="s">
        <v>131</v>
      </c>
      <c r="C20" s="7">
        <f>COUNTIF(Data!BN:BN,5)</f>
        <v>0</v>
      </c>
      <c r="D20" s="8">
        <f>IF(COUNTIF(Data!BN:BN,"&gt;0")=0,"",COUNTIF(Data!BN:BN,5)/COUNTIF(Data!BN:BN,"&gt;0"))</f>
      </c>
    </row>
    <row r="21" spans="1:4" s="61" customFormat="1" ht="15" customHeight="1">
      <c r="A21" s="119"/>
      <c r="B21" s="30" t="s">
        <v>4</v>
      </c>
      <c r="C21" s="7">
        <f>COUNTIF(Data!BN:BN,".")</f>
        <v>0</v>
      </c>
      <c r="D21" s="59"/>
    </row>
    <row r="22" spans="1:4" s="61" customFormat="1" ht="15" customHeight="1">
      <c r="A22" s="119"/>
      <c r="B22" s="65"/>
      <c r="C22" s="58"/>
      <c r="D22" s="59"/>
    </row>
    <row r="23" spans="1:4" s="50" customFormat="1" ht="15" customHeight="1">
      <c r="A23" s="117" t="s">
        <v>249</v>
      </c>
      <c r="B23" s="26" t="s">
        <v>8</v>
      </c>
      <c r="C23" s="4">
        <f>COUNTIF(Data!BO:BO,1)</f>
        <v>0</v>
      </c>
      <c r="D23" s="5">
        <f>IF(COUNTIF(Data!BO:BO,"&gt;0")=0,"",COUNTIF(Data!BO:BO,1)/COUNTIF(Data!BO:BO,"&gt;0"))</f>
      </c>
    </row>
    <row r="24" spans="1:4" s="50" customFormat="1" ht="15" customHeight="1">
      <c r="A24" s="114"/>
      <c r="B24" s="26" t="s">
        <v>250</v>
      </c>
      <c r="C24" s="4">
        <f>COUNTIF(Data!BO:BO,2)</f>
        <v>0</v>
      </c>
      <c r="D24" s="5">
        <f>IF(COUNTIF(Data!BO:BO,"&gt;0")=0,"",COUNTIF(Data!BO:BO,2)/COUNTIF(Data!BO:BO,"&gt;0"))</f>
      </c>
    </row>
    <row r="25" spans="1:4" s="50" customFormat="1" ht="15" customHeight="1">
      <c r="A25" s="114"/>
      <c r="B25" s="26" t="s">
        <v>251</v>
      </c>
      <c r="C25" s="4">
        <f>COUNTIF(Data!BO:BO,3)</f>
        <v>0</v>
      </c>
      <c r="D25" s="5">
        <f>IF(COUNTIF(Data!BO:BO,"&gt;0")=0,"",COUNTIF(Data!BO:BO,3)/COUNTIF(Data!BO:BO,"&gt;0"))</f>
      </c>
    </row>
    <row r="26" spans="1:4" s="50" customFormat="1" ht="15" customHeight="1">
      <c r="A26" s="114"/>
      <c r="B26" s="67" t="s">
        <v>4</v>
      </c>
      <c r="C26" s="4">
        <f>COUNTIF(Data!BO:BO,".")</f>
        <v>0</v>
      </c>
      <c r="D26" s="56"/>
    </row>
    <row r="27" spans="1:4" s="50" customFormat="1" ht="15" customHeight="1">
      <c r="A27" s="114"/>
      <c r="B27" s="66"/>
      <c r="C27" s="52"/>
      <c r="D27" s="56"/>
    </row>
    <row r="32" ht="12.75">
      <c r="B32" s="23"/>
    </row>
    <row r="33" ht="12.75">
      <c r="B33" s="23"/>
    </row>
    <row r="34" ht="12.75">
      <c r="B34" s="23"/>
    </row>
    <row r="35" ht="12.75">
      <c r="B35" s="23"/>
    </row>
    <row r="36" ht="12.75">
      <c r="B36" s="23"/>
    </row>
    <row r="37" ht="12.75">
      <c r="B37" s="23"/>
    </row>
    <row r="38" ht="12.75">
      <c r="B38" s="23"/>
    </row>
    <row r="39" ht="12.75">
      <c r="B39" s="23"/>
    </row>
    <row r="40" ht="12.75">
      <c r="B40" s="23"/>
    </row>
    <row r="41" ht="12.75">
      <c r="B41" s="23"/>
    </row>
    <row r="42" ht="12.75">
      <c r="B42" s="23"/>
    </row>
    <row r="43" ht="12.75">
      <c r="B43" s="23"/>
    </row>
    <row r="44" ht="12.75">
      <c r="B44" s="23"/>
    </row>
  </sheetData>
  <sheetProtection/>
  <mergeCells count="4">
    <mergeCell ref="A2:A8"/>
    <mergeCell ref="A9:A15"/>
    <mergeCell ref="A16:A22"/>
    <mergeCell ref="A23:A27"/>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D35"/>
  <sheetViews>
    <sheetView zoomScalePageLayoutView="0" workbookViewId="0" topLeftCell="A1">
      <pane ySplit="1" topLeftCell="A17" activePane="bottomLeft" state="frozen"/>
      <selection pane="topLeft" activeCell="A1" sqref="A1"/>
      <selection pane="bottomLeft" activeCell="D2" sqref="D2:D34"/>
    </sheetView>
  </sheetViews>
  <sheetFormatPr defaultColWidth="9.140625" defaultRowHeight="12.75"/>
  <cols>
    <col min="1" max="1" width="42.8515625" style="35" customWidth="1"/>
    <col min="2" max="2" width="60.7109375" style="23" customWidth="1"/>
    <col min="3" max="3" width="15.7109375" style="23" customWidth="1"/>
    <col min="4" max="4" width="20.7109375" style="24" customWidth="1"/>
    <col min="5" max="16384" width="9.140625" style="23" customWidth="1"/>
  </cols>
  <sheetData>
    <row r="1" spans="1:4" s="3" customFormat="1" ht="24" customHeight="1">
      <c r="A1" s="34" t="s">
        <v>0</v>
      </c>
      <c r="B1" s="2" t="s">
        <v>1</v>
      </c>
      <c r="C1" s="2" t="s">
        <v>2</v>
      </c>
      <c r="D1" s="18" t="s">
        <v>3</v>
      </c>
    </row>
    <row r="2" spans="1:4" s="10" customFormat="1" ht="15" customHeight="1">
      <c r="A2" s="113" t="s">
        <v>252</v>
      </c>
      <c r="B2" s="4" t="s">
        <v>16</v>
      </c>
      <c r="C2" s="4">
        <f>COUNTIF(Data!BP:BP,1)</f>
        <v>0</v>
      </c>
      <c r="D2" s="5">
        <f>IF(COUNTIF(Data!BP:BP,"&gt;0")=0,"",COUNTIF(Data!BP:BP,1)/COUNTIF(Data!BP:BP,"&gt;0"))</f>
      </c>
    </row>
    <row r="3" spans="1:4" s="10" customFormat="1" ht="15" customHeight="1">
      <c r="A3" s="114"/>
      <c r="B3" s="4" t="s">
        <v>17</v>
      </c>
      <c r="C3" s="4">
        <f>COUNTIF(Data!BP:BP,2)</f>
        <v>0</v>
      </c>
      <c r="D3" s="5">
        <f>IF(COUNTIF(Data!BP:BP,"&gt;0")=0,"",COUNTIF(Data!BP:BP,2)/COUNTIF(Data!BP:BP,"&gt;0"))</f>
      </c>
    </row>
    <row r="4" spans="1:4" s="10" customFormat="1" ht="15" customHeight="1">
      <c r="A4" s="114"/>
      <c r="B4" s="4" t="s">
        <v>7</v>
      </c>
      <c r="C4" s="4">
        <f>COUNTIF(Data!BP:BP,3)</f>
        <v>0</v>
      </c>
      <c r="D4" s="5">
        <f>IF(COUNTIF(Data!BP:BP,"&gt;0")=0,"",COUNTIF(Data!BP:BP,3)/COUNTIF(Data!BP:BP,"&gt;0"))</f>
      </c>
    </row>
    <row r="5" spans="1:4" s="10" customFormat="1" ht="15" customHeight="1">
      <c r="A5" s="114"/>
      <c r="B5" s="6" t="s">
        <v>4</v>
      </c>
      <c r="C5" s="4">
        <f>COUNTIF(Data!BP:BP,".")</f>
        <v>0</v>
      </c>
      <c r="D5" s="5"/>
    </row>
    <row r="6" spans="1:4" s="10" customFormat="1" ht="15" customHeight="1">
      <c r="A6" s="114"/>
      <c r="B6" s="4"/>
      <c r="C6" s="4"/>
      <c r="D6" s="5"/>
    </row>
    <row r="7" spans="1:4" s="60" customFormat="1" ht="15" customHeight="1">
      <c r="A7" s="121" t="s">
        <v>253</v>
      </c>
      <c r="B7" s="58" t="s">
        <v>16</v>
      </c>
      <c r="C7" s="58">
        <f>COUNTIF(Data!BQ:BQ,1)</f>
        <v>0</v>
      </c>
      <c r="D7" s="59">
        <f>IF(COUNTIF(Data!BQ:BQ,"&gt;0")=0,"",COUNTIF(Data!BQ:BQ,1)/COUNTIF(Data!BQ:BQ,"&gt;0"))</f>
      </c>
    </row>
    <row r="8" spans="1:4" s="60" customFormat="1" ht="15" customHeight="1">
      <c r="A8" s="121"/>
      <c r="B8" s="58" t="s">
        <v>17</v>
      </c>
      <c r="C8" s="58">
        <f>COUNTIF(Data!BQ:BQ,2)</f>
        <v>0</v>
      </c>
      <c r="D8" s="59">
        <f>IF(COUNTIF(Data!BQ:BQ,"&gt;0")=0,"",COUNTIF(Data!BQ:BQ,2)/COUNTIF(Data!BQ:BQ,"&gt;0"))</f>
      </c>
    </row>
    <row r="9" spans="1:4" s="60" customFormat="1" ht="15" customHeight="1">
      <c r="A9" s="121"/>
      <c r="B9" s="58" t="s">
        <v>7</v>
      </c>
      <c r="C9" s="58">
        <f>COUNTIF(Data!BQ:BQ,3)</f>
        <v>0</v>
      </c>
      <c r="D9" s="59">
        <f>IF(COUNTIF(Data!BQ:BQ,"&gt;0")=0,"",COUNTIF(Data!BQ:BQ,3)/COUNTIF(Data!BQ:BQ,"&gt;0"))</f>
      </c>
    </row>
    <row r="10" spans="1:4" s="60" customFormat="1" ht="15" customHeight="1">
      <c r="A10" s="121"/>
      <c r="B10" s="62" t="s">
        <v>4</v>
      </c>
      <c r="C10" s="58">
        <f>COUNTIF(Data!BQ:BQ,".")</f>
        <v>0</v>
      </c>
      <c r="D10" s="59"/>
    </row>
    <row r="11" spans="1:4" s="60" customFormat="1" ht="15" customHeight="1">
      <c r="A11" s="121"/>
      <c r="B11" s="58"/>
      <c r="C11" s="58"/>
      <c r="D11" s="59"/>
    </row>
    <row r="12" spans="1:4" s="51" customFormat="1" ht="15" customHeight="1">
      <c r="A12" s="104" t="s">
        <v>254</v>
      </c>
      <c r="B12" s="52" t="s">
        <v>16</v>
      </c>
      <c r="C12" s="4">
        <f>COUNTIF(Data!BR:BR,1)</f>
        <v>0</v>
      </c>
      <c r="D12" s="56">
        <f>IF(COUNTIF(Data!BR:BR,"&gt;0")=0,"",COUNTIF(Data!BR:BR,1)/COUNTIF(Data!BR:BR,"&gt;0"))</f>
      </c>
    </row>
    <row r="13" spans="1:4" s="51" customFormat="1" ht="15" customHeight="1">
      <c r="A13" s="104"/>
      <c r="B13" s="52" t="s">
        <v>17</v>
      </c>
      <c r="C13" s="4">
        <f>COUNTIF(Data!BR:BR,2)</f>
        <v>0</v>
      </c>
      <c r="D13" s="56">
        <f>IF(COUNTIF(Data!BR:BR,"&gt;0")=0,"",COUNTIF(Data!BR:BR,2)/COUNTIF(Data!BR:BR,"&gt;0"))</f>
      </c>
    </row>
    <row r="14" spans="1:4" s="51" customFormat="1" ht="15" customHeight="1">
      <c r="A14" s="104"/>
      <c r="B14" s="52" t="s">
        <v>7</v>
      </c>
      <c r="C14" s="4">
        <f>COUNTIF(Data!BR:BR,3)</f>
        <v>0</v>
      </c>
      <c r="D14" s="56">
        <f>IF(COUNTIF(Data!BR:BR,"&gt;0")=0,"",COUNTIF(Data!BR:BR,3)/COUNTIF(Data!BR:BR,"&gt;0"))</f>
      </c>
    </row>
    <row r="15" spans="1:4" s="51" customFormat="1" ht="15" customHeight="1">
      <c r="A15" s="104"/>
      <c r="B15" s="57" t="s">
        <v>4</v>
      </c>
      <c r="C15" s="4">
        <f>COUNTIF(Data!BR:BR,".")</f>
        <v>0</v>
      </c>
      <c r="D15" s="56"/>
    </row>
    <row r="16" spans="1:4" s="51" customFormat="1" ht="15" customHeight="1">
      <c r="A16" s="104"/>
      <c r="B16" s="52"/>
      <c r="C16" s="52"/>
      <c r="D16" s="56"/>
    </row>
    <row r="17" spans="1:4" s="60" customFormat="1" ht="15" customHeight="1">
      <c r="A17" s="121" t="s">
        <v>255</v>
      </c>
      <c r="B17" s="58" t="s">
        <v>16</v>
      </c>
      <c r="C17" s="58">
        <f>COUNTIF(Data!BS:BS,1)</f>
        <v>0</v>
      </c>
      <c r="D17" s="59">
        <f>IF(COUNTIF(Data!BS:BS,"&gt;0")=0,"",COUNTIF(Data!BS:BS,1)/COUNTIF(Data!BS:BS,"&gt;0"))</f>
      </c>
    </row>
    <row r="18" spans="1:4" s="60" customFormat="1" ht="15" customHeight="1">
      <c r="A18" s="121"/>
      <c r="B18" s="58" t="s">
        <v>17</v>
      </c>
      <c r="C18" s="58">
        <f>COUNTIF(Data!BS:BS,2)</f>
        <v>0</v>
      </c>
      <c r="D18" s="59">
        <f>IF(COUNTIF(Data!BS:BS,"&gt;0")=0,"",COUNTIF(Data!BS:BS,2)/COUNTIF(Data!BS:BS,"&gt;0"))</f>
      </c>
    </row>
    <row r="19" spans="1:4" s="60" customFormat="1" ht="15" customHeight="1">
      <c r="A19" s="121"/>
      <c r="B19" s="58" t="s">
        <v>7</v>
      </c>
      <c r="C19" s="58">
        <f>COUNTIF(Data!BS:BS,3)</f>
        <v>0</v>
      </c>
      <c r="D19" s="59">
        <f>IF(COUNTIF(Data!BS:BS,"&gt;0")=0,"",COUNTIF(Data!BS:BS,3)/COUNTIF(Data!BS:BS,"&gt;0"))</f>
      </c>
    </row>
    <row r="20" spans="1:4" s="60" customFormat="1" ht="15" customHeight="1">
      <c r="A20" s="121"/>
      <c r="B20" s="62" t="s">
        <v>4</v>
      </c>
      <c r="C20" s="58">
        <f>COUNTIF(Data!BS:BS,".")</f>
        <v>0</v>
      </c>
      <c r="D20" s="59"/>
    </row>
    <row r="21" spans="1:4" s="60" customFormat="1" ht="15" customHeight="1">
      <c r="A21" s="121"/>
      <c r="B21" s="58"/>
      <c r="C21" s="58"/>
      <c r="D21" s="59"/>
    </row>
    <row r="22" spans="1:4" s="51" customFormat="1" ht="15" customHeight="1">
      <c r="A22" s="104" t="s">
        <v>256</v>
      </c>
      <c r="B22" s="52" t="s">
        <v>257</v>
      </c>
      <c r="C22" s="52">
        <f>COUNTIF(Data!BT:BT,10)</f>
        <v>0</v>
      </c>
      <c r="D22" s="56">
        <f>IF(COUNTIF(Data!BT:BT,"&gt;=0")=0,"",COUNTIF(Data!BT:BT,10)/COUNTIF(Data!BT:BT,"&gt;=0"))</f>
      </c>
    </row>
    <row r="23" spans="1:4" s="51" customFormat="1" ht="15" customHeight="1">
      <c r="A23" s="104"/>
      <c r="B23" s="86">
        <v>9</v>
      </c>
      <c r="C23" s="52">
        <f>COUNTIF(Data!BT:BT,9)</f>
        <v>0</v>
      </c>
      <c r="D23" s="56">
        <f>IF(COUNTIF(Data!BT:BT,"&gt;=0")=0,"",COUNTIF(Data!BT:BT,9)/COUNTIF(Data!BT:BT,"&gt;=0"))</f>
      </c>
    </row>
    <row r="24" spans="1:4" s="51" customFormat="1" ht="15" customHeight="1">
      <c r="A24" s="104"/>
      <c r="B24" s="86">
        <v>8</v>
      </c>
      <c r="C24" s="52">
        <f>COUNTIF(Data!BT:BT,8)</f>
        <v>0</v>
      </c>
      <c r="D24" s="56">
        <f>IF(COUNTIF(Data!BT:BT,"&gt;=0")=0,"",COUNTIF(Data!BT:BT,8)/COUNTIF(Data!BT:BT,"&gt;=0"))</f>
      </c>
    </row>
    <row r="25" spans="1:4" s="51" customFormat="1" ht="15" customHeight="1">
      <c r="A25" s="104"/>
      <c r="B25" s="86">
        <v>7</v>
      </c>
      <c r="C25" s="52">
        <f>COUNTIF(Data!BT:BT,7)</f>
        <v>0</v>
      </c>
      <c r="D25" s="56">
        <f>IF(COUNTIF(Data!BT:BT,"&gt;=0")=0,"",COUNTIF(Data!BT:BT,7)/COUNTIF(Data!BT:BT,"&gt;=0"))</f>
      </c>
    </row>
    <row r="26" spans="1:4" s="51" customFormat="1" ht="15" customHeight="1">
      <c r="A26" s="104"/>
      <c r="B26" s="86">
        <v>6</v>
      </c>
      <c r="C26" s="52">
        <f>COUNTIF(Data!BT:BT,6)</f>
        <v>0</v>
      </c>
      <c r="D26" s="56">
        <f>IF(COUNTIF(Data!BT:BT,"&gt;=0")=0,"",COUNTIF(Data!BT:BT,6)/COUNTIF(Data!BT:BT,"&gt;=0"))</f>
      </c>
    </row>
    <row r="27" spans="1:4" s="51" customFormat="1" ht="15" customHeight="1">
      <c r="A27" s="104"/>
      <c r="B27" s="86">
        <v>5</v>
      </c>
      <c r="C27" s="52">
        <f>COUNTIF(Data!BT:BT,5)</f>
        <v>0</v>
      </c>
      <c r="D27" s="56">
        <f>IF(COUNTIF(Data!BT:BT,"&gt;=0")=0,"",COUNTIF(Data!BT:BT,5)/COUNTIF(Data!BT:BT,"&gt;=0"))</f>
      </c>
    </row>
    <row r="28" spans="1:4" s="51" customFormat="1" ht="15" customHeight="1">
      <c r="A28" s="120"/>
      <c r="B28" s="86">
        <v>4</v>
      </c>
      <c r="C28" s="52">
        <f>COUNTIF(Data!BT:BT,4)</f>
        <v>0</v>
      </c>
      <c r="D28" s="56">
        <f>IF(COUNTIF(Data!BT:BT,"&gt;=0")=0,"",COUNTIF(Data!BT:BT,4)/COUNTIF(Data!BT:BT,"&gt;=0"))</f>
      </c>
    </row>
    <row r="29" spans="1:4" s="51" customFormat="1" ht="15" customHeight="1">
      <c r="A29" s="120"/>
      <c r="B29" s="86">
        <v>3</v>
      </c>
      <c r="C29" s="52">
        <f>COUNTIF(Data!BT:BT,3)</f>
        <v>0</v>
      </c>
      <c r="D29" s="56">
        <f>IF(COUNTIF(Data!BT:BT,"&gt;=0")=0,"",COUNTIF(Data!BT:BT,3)/COUNTIF(Data!BT:BT,"&gt;=0"))</f>
      </c>
    </row>
    <row r="30" spans="1:4" s="51" customFormat="1" ht="15" customHeight="1">
      <c r="A30" s="120"/>
      <c r="B30" s="86">
        <v>2</v>
      </c>
      <c r="C30" s="52">
        <f>COUNTIF(Data!BT:BT,2)</f>
        <v>0</v>
      </c>
      <c r="D30" s="56">
        <f>IF(COUNTIF(Data!BT:BT,"&gt;=0")=0,"",COUNTIF(Data!BT:BT,2)/COUNTIF(Data!BT:BT,"&gt;=0"))</f>
      </c>
    </row>
    <row r="31" spans="1:4" s="51" customFormat="1" ht="15" customHeight="1">
      <c r="A31" s="120"/>
      <c r="B31" s="86">
        <v>1</v>
      </c>
      <c r="C31" s="52">
        <f>COUNTIF(Data!BT:BT,1)</f>
        <v>0</v>
      </c>
      <c r="D31" s="56">
        <f>IF(COUNTIF(Data!BT:BT,"&gt;=0")=0,"",COUNTIF(Data!BT:BT,1)/COUNTIF(Data!BT:BT,"&gt;=0"))</f>
      </c>
    </row>
    <row r="32" spans="1:4" s="51" customFormat="1" ht="15" customHeight="1">
      <c r="A32" s="120"/>
      <c r="B32" s="52" t="s">
        <v>258</v>
      </c>
      <c r="C32" s="52">
        <f>COUNTIF(Data!BT:BT,0)</f>
        <v>0</v>
      </c>
      <c r="D32" s="56">
        <f>IF(COUNTIF(Data!BT:BT,"&gt;=0")=0,"",COUNTIF(Data!BT:BT,0)/COUNTIF(Data!BT:BT,"&gt;=0"))</f>
      </c>
    </row>
    <row r="33" spans="1:4" s="51" customFormat="1" ht="15" customHeight="1">
      <c r="A33" s="120"/>
      <c r="B33" s="57" t="s">
        <v>4</v>
      </c>
      <c r="C33" s="52">
        <f>COUNTIF(Data!BT:BT,".")</f>
        <v>0</v>
      </c>
      <c r="D33" s="56"/>
    </row>
    <row r="34" spans="1:4" s="51" customFormat="1" ht="15" customHeight="1">
      <c r="A34" s="120"/>
      <c r="B34" s="52"/>
      <c r="C34" s="52"/>
      <c r="D34" s="56"/>
    </row>
    <row r="35" ht="15" customHeight="1">
      <c r="D35" s="23"/>
    </row>
    <row r="36" ht="15" customHeight="1"/>
    <row r="37" ht="15" customHeight="1"/>
    <row r="38" ht="15" customHeight="1"/>
    <row r="39" ht="15" customHeight="1"/>
    <row r="40" ht="15" customHeight="1"/>
  </sheetData>
  <sheetProtection/>
  <mergeCells count="5">
    <mergeCell ref="A2:A6"/>
    <mergeCell ref="A22:A34"/>
    <mergeCell ref="A7:A11"/>
    <mergeCell ref="A12:A16"/>
    <mergeCell ref="A17:A21"/>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DD143"/>
  <sheetViews>
    <sheetView zoomScalePageLayoutView="0" workbookViewId="0" topLeftCell="A1">
      <pane ySplit="1" topLeftCell="A90" activePane="bottomLeft" state="frozen"/>
      <selection pane="topLeft" activeCell="A1" sqref="A1"/>
      <selection pane="bottomLeft" activeCell="D2" sqref="D2:D98"/>
    </sheetView>
  </sheetViews>
  <sheetFormatPr defaultColWidth="9.140625" defaultRowHeight="12.75" customHeight="1"/>
  <cols>
    <col min="1" max="1" width="42.8515625" style="23" customWidth="1"/>
    <col min="2" max="2" width="60.7109375" style="23" customWidth="1"/>
    <col min="3" max="3" width="15.7109375" style="23" customWidth="1"/>
    <col min="4" max="4" width="20.7109375" style="24" customWidth="1"/>
    <col min="5" max="16384" width="9.140625" style="23" customWidth="1"/>
  </cols>
  <sheetData>
    <row r="1" spans="1:4" s="3" customFormat="1" ht="24" customHeight="1">
      <c r="A1" s="34" t="s">
        <v>0</v>
      </c>
      <c r="B1" s="2" t="s">
        <v>1</v>
      </c>
      <c r="C1" s="2" t="s">
        <v>2</v>
      </c>
      <c r="D1" s="18" t="s">
        <v>3</v>
      </c>
    </row>
    <row r="2" spans="1:4" s="11" customFormat="1" ht="12.75" customHeight="1">
      <c r="A2" s="123" t="s">
        <v>259</v>
      </c>
      <c r="B2" s="7" t="s">
        <v>19</v>
      </c>
      <c r="C2" s="7">
        <f>COUNTIF(Data!BU:BU,1)</f>
        <v>0</v>
      </c>
      <c r="D2" s="8">
        <f>IF(COUNTIF(Data!BU:BU,"&gt;0")=0,"",COUNTIF(Data!BU:BU,1)/COUNTIF(Data!BU:BU,"&gt;0"))</f>
      </c>
    </row>
    <row r="3" spans="1:4" s="11" customFormat="1" ht="12.75" customHeight="1">
      <c r="A3" s="123"/>
      <c r="B3" s="7" t="s">
        <v>20</v>
      </c>
      <c r="C3" s="7">
        <f>COUNTIF(Data!BU:BU,2)</f>
        <v>0</v>
      </c>
      <c r="D3" s="8">
        <f>IF(COUNTIF(Data!BU:BU,"&gt;0")=0,"",COUNTIF(Data!BU:BU,2)/COUNTIF(Data!BU:BU,"&gt;0"))</f>
      </c>
    </row>
    <row r="4" spans="1:4" s="11" customFormat="1" ht="12.75" customHeight="1">
      <c r="A4" s="123"/>
      <c r="B4" s="9" t="s">
        <v>4</v>
      </c>
      <c r="C4" s="7">
        <f>COUNTIF(Data!BU:BU,".")</f>
        <v>0</v>
      </c>
      <c r="D4" s="44"/>
    </row>
    <row r="5" spans="1:4" s="11" customFormat="1" ht="12.75" customHeight="1">
      <c r="A5" s="7"/>
      <c r="B5" s="7"/>
      <c r="C5" s="7"/>
      <c r="D5" s="8"/>
    </row>
    <row r="6" spans="1:4" s="27" customFormat="1" ht="12.75" customHeight="1">
      <c r="A6" s="124" t="s">
        <v>269</v>
      </c>
      <c r="B6" s="4" t="s">
        <v>260</v>
      </c>
      <c r="C6" s="4">
        <f>COUNTIF(Data!BV:BV,1)</f>
        <v>0</v>
      </c>
      <c r="D6" s="5">
        <f>IF(COUNTIF(Data!BV:BV,"&gt;0")=0,"",COUNTIF(Data!BV:BV,1)/COUNTIF(Data!BV:BV,"&gt;0"))</f>
      </c>
    </row>
    <row r="7" spans="1:4" s="27" customFormat="1" ht="12.75" customHeight="1">
      <c r="A7" s="124"/>
      <c r="B7" s="4" t="s">
        <v>261</v>
      </c>
      <c r="C7" s="4">
        <f>COUNTIF(Data!BV:BV,2)</f>
        <v>0</v>
      </c>
      <c r="D7" s="5">
        <f>IF(COUNTIF(Data!BV:BV,"&gt;0")=0,"",COUNTIF(Data!BV:BV,2)/COUNTIF(Data!BV:BV,"&gt;0"))</f>
      </c>
    </row>
    <row r="8" spans="1:4" s="27" customFormat="1" ht="12.75" customHeight="1">
      <c r="A8" s="124"/>
      <c r="B8" s="4" t="s">
        <v>262</v>
      </c>
      <c r="C8" s="4">
        <f>COUNTIF(Data!BV:BV,3)</f>
        <v>0</v>
      </c>
      <c r="D8" s="5">
        <f>IF(COUNTIF(Data!BV:BV,"&gt;0")=0,"",COUNTIF(Data!BV:BV,3)/COUNTIF(Data!BV:BV,"&gt;0"))</f>
      </c>
    </row>
    <row r="9" spans="1:4" s="27" customFormat="1" ht="12.75" customHeight="1">
      <c r="A9" s="124"/>
      <c r="B9" s="6" t="s">
        <v>4</v>
      </c>
      <c r="C9" s="4">
        <f>COUNTIF(Data!BV:BV,".")</f>
        <v>0</v>
      </c>
      <c r="D9" s="5"/>
    </row>
    <row r="10" spans="1:4" s="27" customFormat="1" ht="12.75" customHeight="1">
      <c r="A10" s="124"/>
      <c r="B10" s="4"/>
      <c r="C10" s="4"/>
      <c r="D10" s="5"/>
    </row>
    <row r="11" spans="1:4" s="11" customFormat="1" ht="12.75" customHeight="1">
      <c r="A11" s="123" t="s">
        <v>263</v>
      </c>
      <c r="B11" s="7"/>
      <c r="C11" s="7"/>
      <c r="D11" s="8"/>
    </row>
    <row r="12" spans="1:4" s="11" customFormat="1" ht="12.75" customHeight="1">
      <c r="A12" s="123"/>
      <c r="B12" s="9" t="s">
        <v>4</v>
      </c>
      <c r="C12" s="7">
        <f>COUNTIF(Data!BW:BW,".")</f>
        <v>0</v>
      </c>
      <c r="D12" s="8"/>
    </row>
    <row r="13" spans="1:4" s="11" customFormat="1" ht="12.75" customHeight="1">
      <c r="A13" s="123"/>
      <c r="B13" s="7"/>
      <c r="C13" s="7"/>
      <c r="D13" s="44"/>
    </row>
    <row r="14" spans="1:4" s="27" customFormat="1" ht="12.75" customHeight="1">
      <c r="A14" s="124" t="s">
        <v>268</v>
      </c>
      <c r="B14" s="4" t="s">
        <v>264</v>
      </c>
      <c r="C14" s="4">
        <f>COUNTIF(Data!BX:BX,1)</f>
        <v>0</v>
      </c>
      <c r="D14" s="5">
        <f>IF(COUNTIF(Data!BX:BX,"&gt;0")=0,"",COUNTIF(Data!BX:BX,1)/COUNTIF(Data!BX:BX,"&gt;0"))</f>
      </c>
    </row>
    <row r="15" spans="1:4" s="27" customFormat="1" ht="12.75" customHeight="1">
      <c r="A15" s="124"/>
      <c r="B15" s="4" t="s">
        <v>265</v>
      </c>
      <c r="C15" s="4">
        <f>COUNTIF(Data!BX:BX,2)</f>
        <v>0</v>
      </c>
      <c r="D15" s="5">
        <f>IF(COUNTIF(Data!BX:BX,"&gt;0")=0,"",COUNTIF(Data!BX:BX,2)/COUNTIF(Data!BX:BX,"&gt;0"))</f>
      </c>
    </row>
    <row r="16" spans="1:4" s="27" customFormat="1" ht="14.25">
      <c r="A16" s="124"/>
      <c r="B16" s="4" t="s">
        <v>266</v>
      </c>
      <c r="C16" s="4">
        <f>COUNTIF(Data!BX:BX,3)</f>
        <v>0</v>
      </c>
      <c r="D16" s="5">
        <f>IF(COUNTIF(Data!BX:BX,"&gt;0")=0,"",COUNTIF(Data!BX:BX,3)/COUNTIF(Data!BX:BX,"&gt;0"))</f>
      </c>
    </row>
    <row r="17" spans="1:4" s="27" customFormat="1" ht="12.75" customHeight="1">
      <c r="A17" s="124"/>
      <c r="B17" s="6" t="s">
        <v>4</v>
      </c>
      <c r="C17" s="4">
        <f>COUNTIF(Data!BX:BX,".")</f>
        <v>0</v>
      </c>
      <c r="D17" s="5"/>
    </row>
    <row r="18" spans="1:4" s="27" customFormat="1" ht="12.75" customHeight="1">
      <c r="A18" s="124"/>
      <c r="B18" s="4"/>
      <c r="C18" s="4"/>
      <c r="D18" s="5"/>
    </row>
    <row r="19" spans="1:108" s="49" customFormat="1" ht="12.75" customHeight="1">
      <c r="A19" s="103" t="s">
        <v>328</v>
      </c>
      <c r="B19" s="39" t="s">
        <v>132</v>
      </c>
      <c r="C19" s="7">
        <f>COUNTIF(Data!BY:BY,1)</f>
        <v>0</v>
      </c>
      <c r="D19" s="8">
        <f>IF(COUNTIF(Data!BY:BY,"&gt;=0")=0,"",COUNTIF(Data!BY:BY,1)/COUNTIF(Data!BY:BY,"&lt;2"))</f>
      </c>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row>
    <row r="20" spans="1:4" s="11" customFormat="1" ht="12.75" customHeight="1">
      <c r="A20" s="103"/>
      <c r="B20" s="39" t="s">
        <v>133</v>
      </c>
      <c r="C20" s="7">
        <f>COUNTIF(Data!BY:BY,0)</f>
        <v>0</v>
      </c>
      <c r="D20" s="8">
        <f>IF(COUNTIF(Data!BY:BY,"&gt;=0")=0,"",COUNTIF(Data!BY:BY,0)/COUNTIF(Data!BY:BY,"&lt;2"))</f>
      </c>
    </row>
    <row r="21" spans="1:4" s="11" customFormat="1" ht="12.75" customHeight="1">
      <c r="A21" s="103"/>
      <c r="B21" s="33" t="s">
        <v>4</v>
      </c>
      <c r="C21" s="7">
        <f>COUNTIF(Data!BY:BY,".")</f>
        <v>0</v>
      </c>
      <c r="D21" s="44"/>
    </row>
    <row r="22" spans="1:4" s="11" customFormat="1" ht="12.75" customHeight="1">
      <c r="A22" s="103"/>
      <c r="B22" s="32"/>
      <c r="C22" s="7"/>
      <c r="D22" s="8"/>
    </row>
    <row r="23" spans="1:4" s="27" customFormat="1" ht="12.75" customHeight="1">
      <c r="A23" s="104" t="s">
        <v>329</v>
      </c>
      <c r="B23" s="22" t="s">
        <v>132</v>
      </c>
      <c r="C23" s="4">
        <f>COUNTIF(Data!BZ:BZ,1)</f>
        <v>0</v>
      </c>
      <c r="D23" s="5">
        <f>IF(COUNTIF(Data!BZ:BZ,"&gt;=0")=0,"",COUNTIF(Data!BZ:BZ,1)/COUNTIF(Data!BZ:BZ,"&lt;2"))</f>
      </c>
    </row>
    <row r="24" spans="1:4" s="27" customFormat="1" ht="12.75" customHeight="1">
      <c r="A24" s="104"/>
      <c r="B24" s="22" t="s">
        <v>133</v>
      </c>
      <c r="C24" s="4">
        <f>COUNTIF(Data!BZ:BZ,0)</f>
        <v>0</v>
      </c>
      <c r="D24" s="5">
        <f>IF(COUNTIF(Data!BZ:BZ,"&gt;=0")=0,"",COUNTIF(Data!BZ:BZ,0)/COUNTIF(Data!BZ:BZ,"&lt;2"))</f>
      </c>
    </row>
    <row r="25" spans="1:4" s="27" customFormat="1" ht="12.75" customHeight="1">
      <c r="A25" s="104"/>
      <c r="B25" s="45" t="s">
        <v>4</v>
      </c>
      <c r="C25" s="14">
        <f>COUNTIF(Data!BZ:BZ,".")</f>
        <v>0</v>
      </c>
      <c r="D25" s="5"/>
    </row>
    <row r="26" spans="1:4" s="27" customFormat="1" ht="12.75" customHeight="1">
      <c r="A26" s="104"/>
      <c r="B26" s="22"/>
      <c r="C26" s="14"/>
      <c r="D26" s="5"/>
    </row>
    <row r="27" spans="1:4" s="11" customFormat="1" ht="12.75" customHeight="1">
      <c r="A27" s="103" t="s">
        <v>330</v>
      </c>
      <c r="B27" s="39" t="s">
        <v>132</v>
      </c>
      <c r="C27" s="7">
        <f>COUNTIF(Data!CA:CA,1)</f>
        <v>0</v>
      </c>
      <c r="D27" s="8">
        <f>IF(COUNTIF(Data!CA:CA,"&gt;=0")=0,"",COUNTIF(Data!CA:CA,1)/COUNTIF(Data!CA:CA,"&lt;2"))</f>
      </c>
    </row>
    <row r="28" spans="1:4" s="11" customFormat="1" ht="12.75" customHeight="1">
      <c r="A28" s="103"/>
      <c r="B28" s="39" t="s">
        <v>133</v>
      </c>
      <c r="C28" s="7">
        <f>COUNTIF(Data!CA:CA,0)</f>
        <v>0</v>
      </c>
      <c r="D28" s="8">
        <f>IF(COUNTIF(Data!CA:CA,"&gt;=0")=0,"",COUNTIF(Data!CA:CA,0)/COUNTIF(Data!CA:CA,"&lt;2"))</f>
      </c>
    </row>
    <row r="29" spans="1:4" s="11" customFormat="1" ht="12.75" customHeight="1">
      <c r="A29" s="103"/>
      <c r="B29" s="33" t="s">
        <v>4</v>
      </c>
      <c r="C29" s="7">
        <f>COUNTIF(Data!CA:CA,".")</f>
        <v>0</v>
      </c>
      <c r="D29" s="44"/>
    </row>
    <row r="30" spans="1:4" s="11" customFormat="1" ht="12.75" customHeight="1">
      <c r="A30" s="103"/>
      <c r="B30" s="32"/>
      <c r="C30" s="7"/>
      <c r="D30" s="8"/>
    </row>
    <row r="31" spans="1:4" s="27" customFormat="1" ht="12.75" customHeight="1">
      <c r="A31" s="104" t="s">
        <v>331</v>
      </c>
      <c r="B31" s="22" t="s">
        <v>132</v>
      </c>
      <c r="C31" s="4">
        <f>COUNTIF(Data!CB:CB,1)</f>
        <v>0</v>
      </c>
      <c r="D31" s="5">
        <f>IF(COUNTIF(Data!CB:CB,"&gt;=0")=0,"",COUNTIF(Data!CB:CB,1)/COUNTIF(Data!CB:CB,"&lt;2"))</f>
      </c>
    </row>
    <row r="32" spans="1:4" s="27" customFormat="1" ht="12.75" customHeight="1">
      <c r="A32" s="104"/>
      <c r="B32" s="22" t="s">
        <v>133</v>
      </c>
      <c r="C32" s="4">
        <f>COUNTIF(Data!CB:CB,0)</f>
        <v>0</v>
      </c>
      <c r="D32" s="5">
        <f>IF(COUNTIF(Data!CB:CB,"&gt;=0")=0,"",COUNTIF(Data!CB:CB,0)/COUNTIF(Data!CB:CB,"&lt;2"))</f>
      </c>
    </row>
    <row r="33" spans="1:4" s="27" customFormat="1" ht="12.75" customHeight="1">
      <c r="A33" s="104"/>
      <c r="B33" s="6" t="s">
        <v>4</v>
      </c>
      <c r="C33" s="4">
        <f>COUNTIF(Data!CB:CB,".")</f>
        <v>0</v>
      </c>
      <c r="D33" s="5"/>
    </row>
    <row r="34" spans="1:4" s="27" customFormat="1" ht="12.75" customHeight="1">
      <c r="A34" s="104"/>
      <c r="B34" s="4"/>
      <c r="C34" s="4"/>
      <c r="D34" s="5"/>
    </row>
    <row r="35" spans="1:4" s="11" customFormat="1" ht="12.75" customHeight="1">
      <c r="A35" s="103" t="s">
        <v>332</v>
      </c>
      <c r="B35" s="39" t="s">
        <v>132</v>
      </c>
      <c r="C35" s="7">
        <f>COUNTIF(Data!CC:CC,1)</f>
        <v>0</v>
      </c>
      <c r="D35" s="8">
        <f>IF(COUNTIF(Data!CC:CC,"&gt;=0")=0,"",COUNTIF(Data!CC:CC,1)/COUNTIF(Data!CC:CC,"&lt;2"))</f>
      </c>
    </row>
    <row r="36" spans="1:4" s="11" customFormat="1" ht="12.75" customHeight="1">
      <c r="A36" s="103"/>
      <c r="B36" s="39" t="s">
        <v>133</v>
      </c>
      <c r="C36" s="7">
        <f>COUNTIF(Data!CC:CC,0)</f>
        <v>0</v>
      </c>
      <c r="D36" s="8">
        <f>IF(COUNTIF(Data!CC:CC,"&gt;=0")=0,"",COUNTIF(Data!CC:CC,0)/COUNTIF(Data!CC:CC,"&lt;2"))</f>
      </c>
    </row>
    <row r="37" spans="1:4" s="11" customFormat="1" ht="12.75" customHeight="1">
      <c r="A37" s="103"/>
      <c r="B37" s="9" t="s">
        <v>4</v>
      </c>
      <c r="C37" s="7">
        <f>COUNTIF(Data!CC:CC,".")</f>
        <v>0</v>
      </c>
      <c r="D37" s="44"/>
    </row>
    <row r="38" spans="1:4" s="11" customFormat="1" ht="12.75" customHeight="1">
      <c r="A38" s="103"/>
      <c r="B38" s="7"/>
      <c r="C38" s="7"/>
      <c r="D38" s="8"/>
    </row>
    <row r="39" spans="1:4" s="27" customFormat="1" ht="12.75" customHeight="1">
      <c r="A39" s="104" t="s">
        <v>333</v>
      </c>
      <c r="B39" s="22" t="s">
        <v>132</v>
      </c>
      <c r="C39" s="4">
        <f>COUNTIF(Data!CD:CD,1)</f>
        <v>0</v>
      </c>
      <c r="D39" s="5">
        <f>IF(COUNTIF(Data!CD:CD,"&gt;=0")=0,"",COUNTIF(Data!CD:CD,1)/COUNTIF(Data!CD:CD,"&lt;2"))</f>
      </c>
    </row>
    <row r="40" spans="1:4" s="27" customFormat="1" ht="12.75" customHeight="1">
      <c r="A40" s="104"/>
      <c r="B40" s="22" t="s">
        <v>133</v>
      </c>
      <c r="C40" s="4">
        <f>COUNTIF(Data!CD:CD,0)</f>
        <v>0</v>
      </c>
      <c r="D40" s="5">
        <f>IF(COUNTIF(Data!CD:CD,"&gt;=0")=0,"",COUNTIF(Data!CD:CD,0)/COUNTIF(Data!CD:CD,"&lt;2"))</f>
      </c>
    </row>
    <row r="41" spans="1:4" s="27" customFormat="1" ht="12.75" customHeight="1">
      <c r="A41" s="104"/>
      <c r="B41" s="6" t="s">
        <v>4</v>
      </c>
      <c r="C41" s="4">
        <f>COUNTIF(Data!CD:CD,".")</f>
        <v>0</v>
      </c>
      <c r="D41" s="5"/>
    </row>
    <row r="42" spans="1:4" s="27" customFormat="1" ht="21" customHeight="1">
      <c r="A42" s="104"/>
      <c r="B42" s="4"/>
      <c r="C42" s="4"/>
      <c r="D42" s="5"/>
    </row>
    <row r="43" spans="1:4" s="11" customFormat="1" ht="12.75" customHeight="1">
      <c r="A43" s="103" t="s">
        <v>334</v>
      </c>
      <c r="B43" s="39" t="s">
        <v>132</v>
      </c>
      <c r="C43" s="7">
        <f>COUNTIF(Data!CF:CF,1)</f>
        <v>0</v>
      </c>
      <c r="D43" s="8">
        <f>IF(COUNTIF(Data!CF:CF,"&gt;=0")=0,"",COUNTIF(Data!CF:CF,1)/COUNTIF(Data!CF:CF,"&lt;2"))</f>
      </c>
    </row>
    <row r="44" spans="1:4" s="11" customFormat="1" ht="12.75" customHeight="1">
      <c r="A44" s="103"/>
      <c r="B44" s="39" t="s">
        <v>133</v>
      </c>
      <c r="C44" s="7">
        <f>COUNTIF(Data!CF:CF,0)</f>
        <v>0</v>
      </c>
      <c r="D44" s="8">
        <f>IF(COUNTIF(Data!CF:CF,"&gt;=0")=0,"",COUNTIF(Data!CF:CF,0)/COUNTIF(Data!CF:CF,"&lt;2"))</f>
      </c>
    </row>
    <row r="45" spans="1:4" s="11" customFormat="1" ht="12.75" customHeight="1">
      <c r="A45" s="103"/>
      <c r="B45" s="9" t="s">
        <v>4</v>
      </c>
      <c r="C45" s="7">
        <f>COUNTIF(Data!CF:CF,".")</f>
        <v>0</v>
      </c>
      <c r="D45" s="44"/>
    </row>
    <row r="46" spans="1:4" s="11" customFormat="1" ht="12.75" customHeight="1">
      <c r="A46" s="103"/>
      <c r="B46" s="7"/>
      <c r="C46" s="7"/>
      <c r="D46" s="8"/>
    </row>
    <row r="47" spans="1:4" s="27" customFormat="1" ht="12.75" customHeight="1">
      <c r="A47" s="104" t="s">
        <v>343</v>
      </c>
      <c r="B47" s="22" t="s">
        <v>132</v>
      </c>
      <c r="C47" s="4">
        <f>COUNTIF(Data!CG:CG,1)</f>
        <v>0</v>
      </c>
      <c r="D47" s="5">
        <f>IF(COUNTIF(Data!CG:CG,"&gt;=0")=0,"",COUNTIF(Data!CG:CG,1)/COUNTIF(Data!CG:CG,"&lt;2"))</f>
      </c>
    </row>
    <row r="48" spans="1:4" s="27" customFormat="1" ht="12.75" customHeight="1">
      <c r="A48" s="104"/>
      <c r="B48" s="22" t="s">
        <v>133</v>
      </c>
      <c r="C48" s="4">
        <f>COUNTIF(Data!CG:CG,0)</f>
        <v>0</v>
      </c>
      <c r="D48" s="5">
        <f>IF(COUNTIF(Data!CG:CG,"&gt;=0")=0,"",COUNTIF(Data!CG:CG,0)/COUNTIF(Data!CG:CG,"&lt;2"))</f>
      </c>
    </row>
    <row r="49" spans="1:4" s="27" customFormat="1" ht="12.75" customHeight="1">
      <c r="A49" s="104"/>
      <c r="B49" s="6" t="s">
        <v>4</v>
      </c>
      <c r="C49" s="4">
        <f>COUNTIF(Data!CG:CG,".")</f>
        <v>0</v>
      </c>
      <c r="D49" s="5"/>
    </row>
    <row r="50" spans="1:4" s="27" customFormat="1" ht="21.75" customHeight="1">
      <c r="A50" s="104"/>
      <c r="B50" s="4"/>
      <c r="C50" s="4"/>
      <c r="D50" s="5"/>
    </row>
    <row r="51" spans="1:4" s="11" customFormat="1" ht="12.75" customHeight="1">
      <c r="A51" s="103" t="s">
        <v>344</v>
      </c>
      <c r="B51" s="39" t="s">
        <v>132</v>
      </c>
      <c r="C51" s="7">
        <f>COUNTIF(Data!CH:CH,1)</f>
        <v>0</v>
      </c>
      <c r="D51" s="8">
        <f>IF(COUNTIF(Data!CH:CH,"&gt;=0")=0,"",COUNTIF(Data!CH:CH,1)/COUNTIF(Data!CH:CH,"&lt;2"))</f>
      </c>
    </row>
    <row r="52" spans="1:4" s="11" customFormat="1" ht="12.75" customHeight="1">
      <c r="A52" s="103"/>
      <c r="B52" s="39" t="s">
        <v>133</v>
      </c>
      <c r="C52" s="7">
        <f>COUNTIF(Data!CH:CH,0)</f>
        <v>0</v>
      </c>
      <c r="D52" s="8">
        <f>IF(COUNTIF(Data!CH:CH,"&gt;=0")=0,"",COUNTIF(Data!CH:CH,0)/COUNTIF(Data!CH:CH,"&lt;2"))</f>
      </c>
    </row>
    <row r="53" spans="1:4" s="11" customFormat="1" ht="12.75" customHeight="1">
      <c r="A53" s="103"/>
      <c r="B53" s="9" t="s">
        <v>4</v>
      </c>
      <c r="C53" s="7">
        <f>COUNTIF(Data!CH:CH,".")</f>
        <v>0</v>
      </c>
      <c r="D53" s="44"/>
    </row>
    <row r="54" spans="1:4" s="11" customFormat="1" ht="12.75" customHeight="1">
      <c r="A54" s="103"/>
      <c r="B54" s="7"/>
      <c r="C54" s="7"/>
      <c r="D54" s="8"/>
    </row>
    <row r="55" spans="1:4" s="27" customFormat="1" ht="12.75" customHeight="1">
      <c r="A55" s="104" t="s">
        <v>345</v>
      </c>
      <c r="B55" s="22" t="s">
        <v>132</v>
      </c>
      <c r="C55" s="4">
        <f>COUNTIF(Data!CI:CI,1)</f>
        <v>0</v>
      </c>
      <c r="D55" s="5">
        <f>IF(COUNTIF(Data!CI:CI,"&gt;=0")=0,"",COUNTIF(Data!CI:CI,1)/COUNTIF(Data!CI:CI,"&lt;2"))</f>
      </c>
    </row>
    <row r="56" spans="1:4" s="27" customFormat="1" ht="12.75" customHeight="1">
      <c r="A56" s="104"/>
      <c r="B56" s="22" t="s">
        <v>133</v>
      </c>
      <c r="C56" s="4">
        <f>COUNTIF(Data!CI:CI,0)</f>
        <v>0</v>
      </c>
      <c r="D56" s="5">
        <f>IF(COUNTIF(Data!CI:CI,"&gt;=0")=0,"",COUNTIF(Data!CI:CI,0)/COUNTIF(Data!CI:CI,"&lt;2"))</f>
      </c>
    </row>
    <row r="57" spans="1:4" s="27" customFormat="1" ht="12.75" customHeight="1">
      <c r="A57" s="104"/>
      <c r="B57" s="6" t="s">
        <v>4</v>
      </c>
      <c r="C57" s="4">
        <f>COUNTIF(Data!CI:CI,".")</f>
        <v>0</v>
      </c>
      <c r="D57" s="5"/>
    </row>
    <row r="58" spans="1:4" s="27" customFormat="1" ht="12.75" customHeight="1">
      <c r="A58" s="104"/>
      <c r="B58" s="4"/>
      <c r="C58" s="4"/>
      <c r="D58" s="5"/>
    </row>
    <row r="59" spans="1:4" s="11" customFormat="1" ht="12.75" customHeight="1">
      <c r="A59" s="103" t="s">
        <v>346</v>
      </c>
      <c r="B59" s="39" t="s">
        <v>132</v>
      </c>
      <c r="C59" s="7">
        <f>COUNTIF(Data!CJ:CJ,1)</f>
        <v>0</v>
      </c>
      <c r="D59" s="8">
        <f>IF(COUNTIF(Data!CJ:CJ,"&gt;=0")=0,"",COUNTIF(Data!CJ:CJ,1)/COUNTIF(Data!CJ:CJ,"&lt;2"))</f>
      </c>
    </row>
    <row r="60" spans="1:4" s="11" customFormat="1" ht="12.75" customHeight="1">
      <c r="A60" s="103"/>
      <c r="B60" s="39" t="s">
        <v>133</v>
      </c>
      <c r="C60" s="7">
        <f>COUNTIF(Data!CJ:CJ,0)</f>
        <v>0</v>
      </c>
      <c r="D60" s="8">
        <f>IF(COUNTIF(Data!CJ:CJ,"&gt;=0")=0,"",COUNTIF(Data!CJ:CJ,0)/COUNTIF(Data!CJ:CJ,"&lt;2"))</f>
      </c>
    </row>
    <row r="61" spans="1:4" s="11" customFormat="1" ht="12.75" customHeight="1">
      <c r="A61" s="103"/>
      <c r="B61" s="9" t="s">
        <v>4</v>
      </c>
      <c r="C61" s="7">
        <f>COUNTIF(Data!CJ:CJ,".")</f>
        <v>0</v>
      </c>
      <c r="D61" s="44"/>
    </row>
    <row r="62" spans="1:4" s="11" customFormat="1" ht="12.75" customHeight="1">
      <c r="A62" s="103"/>
      <c r="B62" s="7"/>
      <c r="C62" s="7"/>
      <c r="D62" s="8"/>
    </row>
    <row r="63" spans="1:4" s="27" customFormat="1" ht="12.75" customHeight="1">
      <c r="A63" s="107" t="s">
        <v>347</v>
      </c>
      <c r="B63" s="22" t="s">
        <v>132</v>
      </c>
      <c r="C63" s="4">
        <f>COUNTIF(Data!CK:CK,1)</f>
        <v>0</v>
      </c>
      <c r="D63" s="5">
        <f>IF(COUNTIF(Data!CK:CK,"&gt;=0")=0,"",COUNTIF(Data!CK:CK,1)/COUNTIF(Data!CK:CK,"&lt;2"))</f>
      </c>
    </row>
    <row r="64" spans="1:4" s="27" customFormat="1" ht="12.75" customHeight="1">
      <c r="A64" s="108"/>
      <c r="B64" s="22" t="s">
        <v>133</v>
      </c>
      <c r="C64" s="4">
        <f>COUNTIF(Data!CK:CK,0)</f>
        <v>0</v>
      </c>
      <c r="D64" s="5">
        <f>IF(COUNTIF(Data!CK:CK,"&gt;=0")=0,"",COUNTIF(Data!CK:CK,0)/COUNTIF(Data!CK:CK,"&lt;2"))</f>
      </c>
    </row>
    <row r="65" spans="1:4" s="27" customFormat="1" ht="12.75" customHeight="1">
      <c r="A65" s="108"/>
      <c r="B65" s="6" t="s">
        <v>4</v>
      </c>
      <c r="C65" s="4">
        <f>COUNTIF(Data!CK:CK,".")</f>
        <v>0</v>
      </c>
      <c r="D65" s="5"/>
    </row>
    <row r="66" spans="1:4" s="27" customFormat="1" ht="25.5" customHeight="1">
      <c r="A66" s="108"/>
      <c r="B66" s="4"/>
      <c r="C66" s="4"/>
      <c r="D66" s="5"/>
    </row>
    <row r="67" spans="1:4" s="11" customFormat="1" ht="12.75" customHeight="1">
      <c r="A67" s="103" t="s">
        <v>348</v>
      </c>
      <c r="B67" s="39" t="s">
        <v>132</v>
      </c>
      <c r="C67" s="7">
        <f>COUNTIF(Data!CL:CL,1)</f>
        <v>0</v>
      </c>
      <c r="D67" s="8">
        <f>IF(COUNTIF(Data!CL:CL,"&gt;=0")=0,"",COUNTIF(Data!CL:CL,1)/COUNTIF(Data!CL:CL,"&lt;2"))</f>
      </c>
    </row>
    <row r="68" spans="1:4" s="11" customFormat="1" ht="12.75" customHeight="1">
      <c r="A68" s="103"/>
      <c r="B68" s="39" t="s">
        <v>133</v>
      </c>
      <c r="C68" s="7">
        <f>COUNTIF(Data!CL:CL,0)</f>
        <v>0</v>
      </c>
      <c r="D68" s="8">
        <f>IF(COUNTIF(Data!CL:CL,"&gt;=0")=0,"",COUNTIF(Data!CL:CL,0)/COUNTIF(Data!CL:CL,"&lt;2"))</f>
      </c>
    </row>
    <row r="69" spans="1:4" s="11" customFormat="1" ht="12.75" customHeight="1">
      <c r="A69" s="103"/>
      <c r="B69" s="9" t="s">
        <v>4</v>
      </c>
      <c r="C69" s="7">
        <f>COUNTIF(Data!CL:CL,".")</f>
        <v>0</v>
      </c>
      <c r="D69" s="44"/>
    </row>
    <row r="70" spans="1:4" s="11" customFormat="1" ht="25.5" customHeight="1">
      <c r="A70" s="103"/>
      <c r="B70" s="7"/>
      <c r="C70" s="7"/>
      <c r="D70" s="8"/>
    </row>
    <row r="71" spans="1:4" s="27" customFormat="1" ht="12.75" customHeight="1">
      <c r="A71" s="107" t="s">
        <v>349</v>
      </c>
      <c r="B71" s="22" t="s">
        <v>132</v>
      </c>
      <c r="C71" s="4">
        <f>COUNTIF(Data!CM:CM,1)</f>
        <v>0</v>
      </c>
      <c r="D71" s="5">
        <f>IF(COUNTIF(Data!CM:CM,"&gt;=0")=0,"",COUNTIF(Data!CM:CM,1)/COUNTIF(Data!CM:CM,"&lt;2"))</f>
      </c>
    </row>
    <row r="72" spans="1:4" s="27" customFormat="1" ht="12.75" customHeight="1">
      <c r="A72" s="108"/>
      <c r="B72" s="22" t="s">
        <v>133</v>
      </c>
      <c r="C72" s="4">
        <f>COUNTIF(Data!CM:CM,0)</f>
        <v>0</v>
      </c>
      <c r="D72" s="5">
        <f>IF(COUNTIF(Data!CM:CM,"&gt;=0")=0,"",COUNTIF(Data!CM:CM,0)/COUNTIF(Data!CM:CM,"&lt;2"))</f>
      </c>
    </row>
    <row r="73" spans="1:4" s="27" customFormat="1" ht="12.75" customHeight="1">
      <c r="A73" s="108"/>
      <c r="B73" s="6" t="s">
        <v>4</v>
      </c>
      <c r="C73" s="4">
        <f>COUNTIF(Data!CM:CM,".")</f>
        <v>0</v>
      </c>
      <c r="D73" s="5"/>
    </row>
    <row r="74" spans="1:4" s="27" customFormat="1" ht="12.75" customHeight="1">
      <c r="A74" s="108"/>
      <c r="B74" s="4"/>
      <c r="C74" s="4"/>
      <c r="D74" s="5"/>
    </row>
    <row r="75" spans="1:4" s="11" customFormat="1" ht="12.75" customHeight="1">
      <c r="A75" s="103" t="s">
        <v>350</v>
      </c>
      <c r="B75" s="39" t="s">
        <v>132</v>
      </c>
      <c r="C75" s="7">
        <f>COUNTIF(Data!CN:CN,1)</f>
        <v>0</v>
      </c>
      <c r="D75" s="8">
        <f>IF(COUNTIF(Data!CN:CN,"&gt;=0")=0,"",COUNTIF(Data!CN:CN,1)/COUNTIF(Data!CN:CN,"&lt;2"))</f>
      </c>
    </row>
    <row r="76" spans="1:4" s="11" customFormat="1" ht="12.75" customHeight="1">
      <c r="A76" s="103"/>
      <c r="B76" s="39" t="s">
        <v>133</v>
      </c>
      <c r="C76" s="7">
        <f>COUNTIF(Data!CN:CN,0)</f>
        <v>0</v>
      </c>
      <c r="D76" s="8">
        <f>IF(COUNTIF(Data!CN:CN,"&gt;=0")=0,"",COUNTIF(Data!CN:CN,0)/COUNTIF(Data!CN:CN,"&lt;2"))</f>
      </c>
    </row>
    <row r="77" spans="1:4" s="11" customFormat="1" ht="12.75" customHeight="1">
      <c r="A77" s="103"/>
      <c r="B77" s="9" t="s">
        <v>4</v>
      </c>
      <c r="C77" s="7">
        <f>COUNTIF(Data!CN:CN,".")</f>
        <v>0</v>
      </c>
      <c r="D77" s="44"/>
    </row>
    <row r="78" spans="1:4" s="11" customFormat="1" ht="12.75" customHeight="1">
      <c r="A78" s="103"/>
      <c r="B78" s="7"/>
      <c r="C78" s="7"/>
      <c r="D78" s="8"/>
    </row>
    <row r="79" spans="1:4" s="27" customFormat="1" ht="12.75" customHeight="1">
      <c r="A79" s="107" t="s">
        <v>312</v>
      </c>
      <c r="B79" s="4" t="s">
        <v>116</v>
      </c>
      <c r="C79" s="14">
        <f>COUNTIF(Data!CO:CO,1)</f>
        <v>0</v>
      </c>
      <c r="D79" s="5">
        <f>IF(COUNTIF(Data!CO:CO,"&gt;0")=0,"",COUNTIF(Data!CO:CO,1)/COUNTIF(Data!CO:CO,"&gt;0"))</f>
      </c>
    </row>
    <row r="80" spans="1:4" s="27" customFormat="1" ht="12.75" customHeight="1">
      <c r="A80" s="122"/>
      <c r="B80" s="4" t="s">
        <v>68</v>
      </c>
      <c r="C80" s="14">
        <f>COUNTIF(Data!CO:CO,2)</f>
        <v>0</v>
      </c>
      <c r="D80" s="5">
        <f>IF(COUNTIF(Data!CO:CO,"&gt;0")=0,"",COUNTIF(Data!CO:CO,2)/COUNTIF(Data!CO:CO,"&gt;0"))</f>
      </c>
    </row>
    <row r="81" spans="1:4" s="27" customFormat="1" ht="12.75" customHeight="1">
      <c r="A81" s="122"/>
      <c r="B81" s="4" t="s">
        <v>117</v>
      </c>
      <c r="C81" s="14">
        <f>COUNTIF(Data!CO:CO,3)</f>
        <v>0</v>
      </c>
      <c r="D81" s="5">
        <f>IF(COUNTIF(Data!CO:CO,"&gt;0")=0,"",COUNTIF(Data!CO:CO,3)/COUNTIF(Data!CO:CO,"&gt;0"))</f>
      </c>
    </row>
    <row r="82" spans="1:4" s="27" customFormat="1" ht="12.75" customHeight="1">
      <c r="A82" s="122"/>
      <c r="B82" s="4" t="s">
        <v>118</v>
      </c>
      <c r="C82" s="14">
        <f>COUNTIF(Data!CO:CO,4)</f>
        <v>0</v>
      </c>
      <c r="D82" s="5">
        <f>IF(COUNTIF(Data!CO:CO,"&gt;0")=0,"",COUNTIF(Data!CO:CO,4)/COUNTIF(Data!CO:CO,"&gt;0"))</f>
      </c>
    </row>
    <row r="83" spans="1:4" s="27" customFormat="1" ht="12.75" customHeight="1">
      <c r="A83" s="122"/>
      <c r="B83" s="4" t="s">
        <v>69</v>
      </c>
      <c r="C83" s="14">
        <f>COUNTIF(Data!CO:CO,5)</f>
        <v>0</v>
      </c>
      <c r="D83" s="5">
        <f>IF(COUNTIF(Data!CO:CO,"&gt;0")=0,"",COUNTIF(Data!CO:CO,5)/COUNTIF(Data!CO:CO,"&gt;0"))</f>
      </c>
    </row>
    <row r="84" spans="1:4" s="27" customFormat="1" ht="12.75" customHeight="1">
      <c r="A84" s="122"/>
      <c r="B84" s="4" t="s">
        <v>70</v>
      </c>
      <c r="C84" s="14">
        <f>COUNTIF(Data!CO:CO,6)</f>
        <v>0</v>
      </c>
      <c r="D84" s="5">
        <f>IF(COUNTIF(Data!CO:CO,"&gt;0")=0,"",COUNTIF(Data!CO:CO,6)/COUNTIF(Data!CO:CO,"&gt;0"))</f>
      </c>
    </row>
    <row r="85" spans="1:4" s="27" customFormat="1" ht="12.75" customHeight="1">
      <c r="A85" s="122"/>
      <c r="B85" s="4" t="s">
        <v>71</v>
      </c>
      <c r="C85" s="14">
        <f>COUNTIF(Data!CO:CO,7)</f>
        <v>0</v>
      </c>
      <c r="D85" s="5">
        <f>IF(COUNTIF(Data!CO:CO,"&gt;0")=0,"",COUNTIF(Data!CO:CO,7)/COUNTIF(Data!CO:CO,"&gt;0"))</f>
      </c>
    </row>
    <row r="86" spans="1:4" s="27" customFormat="1" ht="12.75" customHeight="1">
      <c r="A86" s="122"/>
      <c r="B86" s="4" t="s">
        <v>119</v>
      </c>
      <c r="C86" s="14">
        <f>COUNTIF(Data!CO:CO,8)</f>
        <v>0</v>
      </c>
      <c r="D86" s="5">
        <f>IF(COUNTIF(Data!CO:CO,"&gt;0")=0,"",COUNTIF(Data!CO:CO,8)/COUNTIF(Data!CO:CO,"&gt;0"))</f>
      </c>
    </row>
    <row r="87" spans="1:4" s="27" customFormat="1" ht="12.75" customHeight="1">
      <c r="A87" s="122"/>
      <c r="B87" s="4" t="s">
        <v>72</v>
      </c>
      <c r="C87" s="14">
        <f>COUNTIF(Data!CO:CO,9)</f>
        <v>0</v>
      </c>
      <c r="D87" s="5">
        <f>IF(COUNTIF(Data!CO:CO,"&gt;0")=0,"",COUNTIF(Data!CO:CO,9)/COUNTIF(Data!CO:CO,"&gt;0"))</f>
      </c>
    </row>
    <row r="88" spans="1:4" s="27" customFormat="1" ht="12.75" customHeight="1">
      <c r="A88" s="122"/>
      <c r="B88" s="4" t="s">
        <v>73</v>
      </c>
      <c r="C88" s="14">
        <f>COUNTIF(Data!CO:CO,10)</f>
        <v>0</v>
      </c>
      <c r="D88" s="5">
        <f>IF(COUNTIF(Data!CO:CO,"&gt;0")=0,"",COUNTIF(Data!CO:CO,10)/COUNTIF(Data!CO:CO,"&gt;0"))</f>
      </c>
    </row>
    <row r="89" spans="1:4" s="27" customFormat="1" ht="12.75" customHeight="1">
      <c r="A89" s="122"/>
      <c r="B89" s="4" t="s">
        <v>74</v>
      </c>
      <c r="C89" s="14">
        <f>COUNTIF(Data!CO:CO,11)</f>
        <v>0</v>
      </c>
      <c r="D89" s="5">
        <f>IF(COUNTIF(Data!CO:CO,"&gt;0")=0,"",COUNTIF(Data!CO:CO,11)/COUNTIF(Data!CO:CO,"&gt;0"))</f>
      </c>
    </row>
    <row r="90" spans="1:4" s="27" customFormat="1" ht="12.75" customHeight="1">
      <c r="A90" s="122"/>
      <c r="B90" s="4" t="s">
        <v>21</v>
      </c>
      <c r="C90" s="14">
        <f>COUNTIF(Data!CO:CO,12)</f>
        <v>0</v>
      </c>
      <c r="D90" s="5">
        <f>IF(COUNTIF(Data!CO:CO,"&gt;0")=0,"",COUNTIF(Data!CO:CO,12)/COUNTIF(Data!CO:CO,"&gt;0"))</f>
      </c>
    </row>
    <row r="91" spans="1:4" s="27" customFormat="1" ht="12.75" customHeight="1">
      <c r="A91" s="122"/>
      <c r="B91" s="4" t="s">
        <v>75</v>
      </c>
      <c r="C91" s="14">
        <f>COUNTIF(Data!CO:CO,13)</f>
        <v>0</v>
      </c>
      <c r="D91" s="5">
        <f>IF(COUNTIF(Data!CO:CO,"&gt;0")=0,"",COUNTIF(Data!CO:CO,13)/COUNTIF(Data!CO:CO,"&gt;0"))</f>
      </c>
    </row>
    <row r="92" spans="1:4" s="27" customFormat="1" ht="12.75" customHeight="1">
      <c r="A92" s="122"/>
      <c r="B92" s="4" t="s">
        <v>77</v>
      </c>
      <c r="C92" s="14">
        <f>COUNTIF(Data!CO:CO,14)</f>
        <v>0</v>
      </c>
      <c r="D92" s="5">
        <f>IF(COUNTIF(Data!CO:CO,"&gt;0")=0,"",COUNTIF(Data!CO:CO,14)/COUNTIF(Data!CO:CO,"&gt;0"))</f>
      </c>
    </row>
    <row r="93" spans="1:4" s="27" customFormat="1" ht="12.75" customHeight="1">
      <c r="A93" s="122"/>
      <c r="B93" s="4" t="s">
        <v>76</v>
      </c>
      <c r="C93" s="14">
        <f>COUNTIF(Data!CO:CO,15)</f>
        <v>0</v>
      </c>
      <c r="D93" s="5">
        <f>IF(COUNTIF(Data!CO:CO,"&gt;0")=0,"",COUNTIF(Data!CO:CO,15)/COUNTIF(Data!CO:CO,"&gt;0"))</f>
      </c>
    </row>
    <row r="94" spans="1:4" s="27" customFormat="1" ht="12.75" customHeight="1">
      <c r="A94" s="122"/>
      <c r="B94" s="4" t="s">
        <v>120</v>
      </c>
      <c r="C94" s="14">
        <f>COUNTIF(Data!CO:CO,16)</f>
        <v>0</v>
      </c>
      <c r="D94" s="5">
        <f>IF(COUNTIF(Data!CO:CO,"&gt;0")=0,"",COUNTIF(Data!CO:CO,16)/COUNTIF(Data!CO:CO,"&gt;0"))</f>
      </c>
    </row>
    <row r="95" spans="1:4" s="27" customFormat="1" ht="12.75" customHeight="1">
      <c r="A95" s="122"/>
      <c r="B95" s="4" t="s">
        <v>121</v>
      </c>
      <c r="C95" s="14">
        <f>COUNTIF(Data!CO:CO,17)</f>
        <v>0</v>
      </c>
      <c r="D95" s="5">
        <f>IF(COUNTIF(Data!CO:CO,"&gt;0")=0,"",COUNTIF(Data!CO:CO,17)/COUNTIF(Data!CO:CO,"&gt;0"))</f>
      </c>
    </row>
    <row r="96" spans="1:4" s="27" customFormat="1" ht="12.75" customHeight="1">
      <c r="A96" s="122"/>
      <c r="B96" s="4" t="s">
        <v>111</v>
      </c>
      <c r="C96" s="14">
        <f>COUNTIF(Data!CO:CO,18)</f>
        <v>0</v>
      </c>
      <c r="D96" s="5">
        <f>IF(COUNTIF(Data!CO:CO,"&gt;0")=0,"",COUNTIF(Data!CO:CO,18)/COUNTIF(Data!CO:CO,"&gt;0"))</f>
      </c>
    </row>
    <row r="97" spans="1:4" s="27" customFormat="1" ht="12.75" customHeight="1">
      <c r="A97" s="122"/>
      <c r="B97" s="6" t="s">
        <v>4</v>
      </c>
      <c r="C97" s="4">
        <f>COUNTIF(Data!CO:CO,".")</f>
        <v>0</v>
      </c>
      <c r="D97" s="5"/>
    </row>
    <row r="98" spans="1:4" s="27" customFormat="1" ht="12.75" customHeight="1">
      <c r="A98" s="122"/>
      <c r="B98" s="4"/>
      <c r="C98" s="4"/>
      <c r="D98" s="5"/>
    </row>
    <row r="103" spans="2:6" ht="12.75" customHeight="1">
      <c r="B103" s="37"/>
      <c r="C103" s="37"/>
      <c r="D103" s="37"/>
      <c r="E103" s="37"/>
      <c r="F103" s="37"/>
    </row>
    <row r="104" spans="2:6" ht="12.75" customHeight="1">
      <c r="B104" s="37"/>
      <c r="C104" s="37"/>
      <c r="D104" s="37"/>
      <c r="E104" s="37"/>
      <c r="F104" s="37"/>
    </row>
    <row r="105" spans="2:6" ht="12.75" customHeight="1">
      <c r="B105" s="37"/>
      <c r="C105" s="37"/>
      <c r="D105" s="37"/>
      <c r="E105" s="37"/>
      <c r="F105" s="37"/>
    </row>
    <row r="106" spans="2:6" ht="12.75" customHeight="1">
      <c r="B106" s="37"/>
      <c r="C106" s="37"/>
      <c r="D106" s="37"/>
      <c r="E106" s="37"/>
      <c r="F106" s="37"/>
    </row>
    <row r="107" spans="2:6" ht="12.75" customHeight="1">
      <c r="B107" s="37"/>
      <c r="C107" s="37"/>
      <c r="D107" s="37"/>
      <c r="E107" s="37"/>
      <c r="F107" s="37"/>
    </row>
    <row r="108" spans="2:6" ht="12.75" customHeight="1">
      <c r="B108" s="37"/>
      <c r="C108" s="37"/>
      <c r="D108" s="37"/>
      <c r="E108" s="37"/>
      <c r="F108" s="37"/>
    </row>
    <row r="109" spans="2:6" ht="12.75" customHeight="1">
      <c r="B109" s="37"/>
      <c r="C109" s="37"/>
      <c r="D109" s="37"/>
      <c r="E109" s="37"/>
      <c r="F109" s="37"/>
    </row>
    <row r="110" spans="2:6" ht="12.75" customHeight="1">
      <c r="B110" s="37"/>
      <c r="C110" s="37"/>
      <c r="D110" s="37"/>
      <c r="E110" s="37"/>
      <c r="F110" s="37"/>
    </row>
    <row r="111" spans="2:6" ht="12.75" customHeight="1">
      <c r="B111" s="37"/>
      <c r="C111" s="37"/>
      <c r="D111" s="37"/>
      <c r="E111" s="37"/>
      <c r="F111" s="37"/>
    </row>
    <row r="112" spans="2:6" ht="12.75" customHeight="1">
      <c r="B112" s="37"/>
      <c r="C112" s="37"/>
      <c r="D112" s="37"/>
      <c r="E112" s="37"/>
      <c r="F112" s="37"/>
    </row>
    <row r="113" spans="2:6" ht="12.75" customHeight="1">
      <c r="B113" s="37"/>
      <c r="C113" s="37"/>
      <c r="D113" s="37"/>
      <c r="E113" s="37"/>
      <c r="F113" s="37"/>
    </row>
    <row r="114" spans="2:6" ht="12.75" customHeight="1">
      <c r="B114" s="37"/>
      <c r="C114" s="37"/>
      <c r="D114" s="37"/>
      <c r="E114" s="37"/>
      <c r="F114" s="37"/>
    </row>
    <row r="132" spans="2:6" s="37" customFormat="1" ht="12.75" customHeight="1">
      <c r="B132" s="23"/>
      <c r="C132" s="23"/>
      <c r="D132" s="24"/>
      <c r="E132" s="23"/>
      <c r="F132" s="23"/>
    </row>
    <row r="133" spans="2:6" s="37" customFormat="1" ht="12.75" customHeight="1">
      <c r="B133" s="23"/>
      <c r="C133" s="23"/>
      <c r="D133" s="24"/>
      <c r="E133" s="23"/>
      <c r="F133" s="23"/>
    </row>
    <row r="134" spans="2:6" s="37" customFormat="1" ht="12.75" customHeight="1">
      <c r="B134" s="23"/>
      <c r="C134" s="23"/>
      <c r="D134" s="24"/>
      <c r="E134" s="23"/>
      <c r="F134" s="23"/>
    </row>
    <row r="135" spans="2:6" s="37" customFormat="1" ht="12.75" customHeight="1">
      <c r="B135" s="23"/>
      <c r="C135" s="23"/>
      <c r="D135" s="24"/>
      <c r="E135" s="23"/>
      <c r="F135" s="23"/>
    </row>
    <row r="136" spans="2:6" s="37" customFormat="1" ht="12.75" customHeight="1">
      <c r="B136" s="23"/>
      <c r="C136" s="23"/>
      <c r="D136" s="24"/>
      <c r="E136" s="23"/>
      <c r="F136" s="23"/>
    </row>
    <row r="137" spans="2:6" s="37" customFormat="1" ht="12.75" customHeight="1">
      <c r="B137" s="23"/>
      <c r="C137" s="23"/>
      <c r="D137" s="24"/>
      <c r="E137" s="23"/>
      <c r="F137" s="23"/>
    </row>
    <row r="138" spans="2:6" s="37" customFormat="1" ht="12.75" customHeight="1">
      <c r="B138" s="23"/>
      <c r="C138" s="23"/>
      <c r="D138" s="24"/>
      <c r="E138" s="23"/>
      <c r="F138" s="23"/>
    </row>
    <row r="139" spans="2:6" s="37" customFormat="1" ht="12.75" customHeight="1">
      <c r="B139" s="23"/>
      <c r="C139" s="23"/>
      <c r="D139" s="24"/>
      <c r="E139" s="23"/>
      <c r="F139" s="23"/>
    </row>
    <row r="140" spans="2:6" s="37" customFormat="1" ht="12.75" customHeight="1">
      <c r="B140" s="23"/>
      <c r="C140" s="23"/>
      <c r="D140" s="24"/>
      <c r="E140" s="23"/>
      <c r="F140" s="23"/>
    </row>
    <row r="141" spans="2:6" s="37" customFormat="1" ht="12.75" customHeight="1">
      <c r="B141" s="23"/>
      <c r="C141" s="23"/>
      <c r="D141" s="24"/>
      <c r="E141" s="23"/>
      <c r="F141" s="23"/>
    </row>
    <row r="142" spans="2:6" s="37" customFormat="1" ht="12.75" customHeight="1">
      <c r="B142" s="23"/>
      <c r="C142" s="23"/>
      <c r="D142" s="24"/>
      <c r="E142" s="23"/>
      <c r="F142" s="23"/>
    </row>
    <row r="143" spans="2:6" s="37" customFormat="1" ht="12.75" customHeight="1">
      <c r="B143" s="23"/>
      <c r="C143" s="23"/>
      <c r="D143" s="24"/>
      <c r="E143" s="23"/>
      <c r="F143" s="23"/>
    </row>
  </sheetData>
  <sheetProtection/>
  <mergeCells count="20">
    <mergeCell ref="A55:A58"/>
    <mergeCell ref="A51:A54"/>
    <mergeCell ref="A47:A50"/>
    <mergeCell ref="A43:A46"/>
    <mergeCell ref="A2:A4"/>
    <mergeCell ref="A14:A18"/>
    <mergeCell ref="A31:A34"/>
    <mergeCell ref="A27:A30"/>
    <mergeCell ref="A6:A10"/>
    <mergeCell ref="A11:A13"/>
    <mergeCell ref="A79:A98"/>
    <mergeCell ref="A19:A22"/>
    <mergeCell ref="A75:A78"/>
    <mergeCell ref="A35:A38"/>
    <mergeCell ref="A71:A74"/>
    <mergeCell ref="A67:A70"/>
    <mergeCell ref="A63:A66"/>
    <mergeCell ref="A59:A62"/>
    <mergeCell ref="A23:A26"/>
    <mergeCell ref="A39:A42"/>
  </mergeCells>
  <printOptions/>
  <pageMargins left="0.75" right="0.75" top="1" bottom="1" header="0.5" footer="0.5"/>
  <pageSetup fitToHeight="1" fitToWidth="1"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dimension ref="A1:CU3094"/>
  <sheetViews>
    <sheetView zoomScale="80" zoomScaleNormal="80" zoomScalePageLayoutView="0" workbookViewId="0" topLeftCell="BS3">
      <selection activeCell="CN8" sqref="CF3:CN8"/>
    </sheetView>
  </sheetViews>
  <sheetFormatPr defaultColWidth="9.140625" defaultRowHeight="12.75"/>
  <cols>
    <col min="1" max="1" width="12.00390625" style="54" customWidth="1"/>
    <col min="2" max="2" width="12.8515625" style="54" bestFit="1" customWidth="1"/>
    <col min="3" max="3" width="17.57421875" style="54" customWidth="1"/>
    <col min="4" max="4" width="11.421875" style="54" bestFit="1" customWidth="1"/>
    <col min="5" max="5" width="16.00390625" style="91" customWidth="1"/>
    <col min="6" max="6" width="10.28125" style="54" bestFit="1" customWidth="1"/>
    <col min="7" max="7" width="20.00390625" style="54" bestFit="1" customWidth="1"/>
    <col min="8" max="8" width="18.57421875" style="54" bestFit="1" customWidth="1"/>
    <col min="9" max="9" width="21.28125" style="54" bestFit="1" customWidth="1"/>
    <col min="10" max="10" width="19.57421875" style="54" bestFit="1" customWidth="1"/>
    <col min="11" max="11" width="18.57421875" style="54" bestFit="1" customWidth="1"/>
    <col min="12" max="12" width="21.00390625" style="54" bestFit="1" customWidth="1"/>
    <col min="13" max="13" width="19.57421875" style="54" bestFit="1" customWidth="1"/>
    <col min="14" max="14" width="15.8515625" style="54" bestFit="1" customWidth="1"/>
    <col min="15" max="15" width="27.57421875" style="54" bestFit="1" customWidth="1"/>
    <col min="16" max="16" width="22.57421875" style="54" customWidth="1"/>
    <col min="17" max="17" width="29.00390625" style="54" bestFit="1" customWidth="1"/>
    <col min="18" max="18" width="19.421875" style="54" bestFit="1" customWidth="1"/>
    <col min="19" max="19" width="30.421875" style="54" bestFit="1" customWidth="1"/>
    <col min="20" max="20" width="30.421875" style="54" customWidth="1"/>
    <col min="21" max="21" width="38.8515625" style="54" bestFit="1" customWidth="1"/>
    <col min="22" max="22" width="35.7109375" style="54" bestFit="1" customWidth="1"/>
    <col min="23" max="23" width="34.00390625" style="54" bestFit="1" customWidth="1"/>
    <col min="24" max="24" width="10.57421875" style="54" bestFit="1" customWidth="1"/>
    <col min="25" max="28" width="10.7109375" style="53" bestFit="1" customWidth="1"/>
    <col min="29" max="29" width="10.28125" style="53" bestFit="1" customWidth="1"/>
    <col min="30" max="30" width="10.421875" style="53" bestFit="1" customWidth="1"/>
    <col min="31" max="31" width="10.7109375" style="53" bestFit="1" customWidth="1"/>
    <col min="32" max="32" width="10.7109375" style="53" customWidth="1"/>
    <col min="33" max="34" width="10.7109375" style="53" bestFit="1" customWidth="1"/>
    <col min="35" max="35" width="9.8515625" style="53" bestFit="1" customWidth="1"/>
    <col min="36" max="37" width="10.57421875" style="53" bestFit="1" customWidth="1"/>
    <col min="38" max="38" width="10.7109375" style="53" bestFit="1" customWidth="1"/>
    <col min="39" max="40" width="10.28125" style="53" bestFit="1" customWidth="1"/>
    <col min="41" max="41" width="9.7109375" style="53" bestFit="1" customWidth="1"/>
    <col min="42" max="42" width="9.8515625" style="53" bestFit="1" customWidth="1"/>
    <col min="43" max="44" width="10.7109375" style="53" bestFit="1" customWidth="1"/>
    <col min="45" max="45" width="10.57421875" style="53" bestFit="1" customWidth="1"/>
    <col min="46" max="46" width="9.00390625" style="53" bestFit="1" customWidth="1"/>
    <col min="47" max="47" width="10.28125" style="53" bestFit="1" customWidth="1"/>
    <col min="48" max="49" width="10.421875" style="53" bestFit="1" customWidth="1"/>
    <col min="50" max="53" width="10.421875" style="53" customWidth="1"/>
    <col min="54" max="55" width="10.421875" style="53" bestFit="1" customWidth="1"/>
    <col min="56" max="56" width="10.28125" style="53" bestFit="1" customWidth="1"/>
    <col min="57" max="57" width="10.421875" style="53" bestFit="1" customWidth="1"/>
    <col min="58" max="58" width="10.28125" style="53" bestFit="1" customWidth="1"/>
    <col min="59" max="59" width="10.57421875" style="53" bestFit="1" customWidth="1"/>
    <col min="60" max="60" width="10.421875" style="53" bestFit="1" customWidth="1"/>
    <col min="61" max="61" width="10.421875" style="53" customWidth="1"/>
    <col min="62" max="62" width="10.57421875" style="53" bestFit="1" customWidth="1"/>
    <col min="63" max="63" width="10.7109375" style="53" bestFit="1" customWidth="1"/>
    <col min="64" max="64" width="10.7109375" style="53" customWidth="1"/>
    <col min="65" max="65" width="10.57421875" style="53" bestFit="1" customWidth="1"/>
    <col min="66" max="66" width="10.7109375" style="53" bestFit="1" customWidth="1"/>
    <col min="67" max="67" width="10.28125" style="53" bestFit="1" customWidth="1"/>
    <col min="68" max="68" width="9.7109375" style="53" bestFit="1" customWidth="1"/>
    <col min="69" max="70" width="10.7109375" style="53" bestFit="1" customWidth="1"/>
    <col min="71" max="71" width="10.7109375" style="53" customWidth="1"/>
    <col min="72" max="72" width="10.421875" style="53" customWidth="1"/>
    <col min="73" max="74" width="9.140625" style="54" customWidth="1"/>
    <col min="75" max="75" width="9.140625" style="99" customWidth="1"/>
    <col min="76" max="76" width="9.140625" style="54" customWidth="1"/>
    <col min="77" max="77" width="9.7109375" style="53" bestFit="1" customWidth="1"/>
    <col min="78" max="78" width="8.8515625" style="53" bestFit="1" customWidth="1"/>
    <col min="79" max="79" width="8.421875" style="53" bestFit="1" customWidth="1"/>
    <col min="80" max="80" width="8.28125" style="53" bestFit="1" customWidth="1"/>
    <col min="81" max="81" width="8.421875" style="53" bestFit="1" customWidth="1"/>
    <col min="82" max="82" width="8.00390625" style="53" bestFit="1" customWidth="1"/>
    <col min="83" max="83" width="19.7109375" style="99" customWidth="1"/>
    <col min="84" max="84" width="10.57421875" style="53" bestFit="1" customWidth="1"/>
    <col min="85" max="85" width="10.421875" style="53" bestFit="1" customWidth="1"/>
    <col min="86" max="86" width="9.7109375" style="53" bestFit="1" customWidth="1"/>
    <col min="87" max="88" width="9.421875" style="53" bestFit="1" customWidth="1"/>
    <col min="89" max="89" width="10.421875" style="53" bestFit="1" customWidth="1"/>
    <col min="90" max="90" width="10.28125" style="53" bestFit="1" customWidth="1"/>
    <col min="91" max="92" width="9.421875" style="53" bestFit="1" customWidth="1"/>
    <col min="93" max="93" width="9.7109375" style="53" bestFit="1" customWidth="1"/>
    <col min="94" max="94" width="19.7109375" style="99" customWidth="1"/>
    <col min="95" max="95" width="43.28125" style="99" customWidth="1"/>
    <col min="96" max="16384" width="9.140625" style="54" customWidth="1"/>
  </cols>
  <sheetData>
    <row r="1" spans="1:99" ht="15">
      <c r="A1" s="74" t="s">
        <v>124</v>
      </c>
      <c r="B1" s="38" t="s">
        <v>78</v>
      </c>
      <c r="C1" s="38" t="s">
        <v>145</v>
      </c>
      <c r="D1" s="38" t="s">
        <v>147</v>
      </c>
      <c r="E1" s="88" t="s">
        <v>280</v>
      </c>
      <c r="F1" s="38" t="s">
        <v>79</v>
      </c>
      <c r="G1" s="38" t="s">
        <v>80</v>
      </c>
      <c r="H1" s="38" t="s">
        <v>89</v>
      </c>
      <c r="I1" s="38" t="s">
        <v>90</v>
      </c>
      <c r="J1" s="38" t="s">
        <v>91</v>
      </c>
      <c r="K1" s="38" t="s">
        <v>92</v>
      </c>
      <c r="L1" s="38" t="s">
        <v>93</v>
      </c>
      <c r="M1" s="38" t="s">
        <v>94</v>
      </c>
      <c r="N1" s="38" t="s">
        <v>100</v>
      </c>
      <c r="O1" s="38" t="s">
        <v>108</v>
      </c>
      <c r="P1" s="76" t="s">
        <v>123</v>
      </c>
      <c r="Q1" s="76" t="s">
        <v>109</v>
      </c>
      <c r="R1" s="76" t="s">
        <v>112</v>
      </c>
      <c r="S1" s="76" t="s">
        <v>113</v>
      </c>
      <c r="T1" s="76" t="s">
        <v>114</v>
      </c>
      <c r="U1" s="38" t="s">
        <v>101</v>
      </c>
      <c r="V1" s="38" t="s">
        <v>106</v>
      </c>
      <c r="W1" s="38" t="s">
        <v>105</v>
      </c>
      <c r="X1" s="38" t="s">
        <v>81</v>
      </c>
      <c r="Y1" s="38" t="s">
        <v>23</v>
      </c>
      <c r="Z1" s="38" t="s">
        <v>24</v>
      </c>
      <c r="AA1" s="38" t="s">
        <v>25</v>
      </c>
      <c r="AB1" s="38" t="s">
        <v>26</v>
      </c>
      <c r="AC1" s="38" t="s">
        <v>27</v>
      </c>
      <c r="AD1" s="38" t="s">
        <v>28</v>
      </c>
      <c r="AE1" s="38" t="s">
        <v>29</v>
      </c>
      <c r="AF1" s="38" t="s">
        <v>30</v>
      </c>
      <c r="AG1" s="38" t="s">
        <v>31</v>
      </c>
      <c r="AH1" s="38" t="s">
        <v>32</v>
      </c>
      <c r="AI1" s="38" t="s">
        <v>33</v>
      </c>
      <c r="AJ1" s="38" t="s">
        <v>34</v>
      </c>
      <c r="AK1" s="38" t="s">
        <v>35</v>
      </c>
      <c r="AL1" s="38" t="s">
        <v>36</v>
      </c>
      <c r="AM1" s="38" t="s">
        <v>86</v>
      </c>
      <c r="AN1" s="38" t="s">
        <v>37</v>
      </c>
      <c r="AO1" s="38" t="s">
        <v>38</v>
      </c>
      <c r="AP1" s="38" t="s">
        <v>39</v>
      </c>
      <c r="AQ1" s="38" t="s">
        <v>40</v>
      </c>
      <c r="AR1" s="38" t="s">
        <v>41</v>
      </c>
      <c r="AS1" s="38" t="s">
        <v>42</v>
      </c>
      <c r="AT1" s="38" t="s">
        <v>43</v>
      </c>
      <c r="AU1" s="38" t="s">
        <v>44</v>
      </c>
      <c r="AV1" s="38" t="s">
        <v>45</v>
      </c>
      <c r="AW1" s="38" t="s">
        <v>283</v>
      </c>
      <c r="AX1" s="38" t="s">
        <v>284</v>
      </c>
      <c r="AY1" s="38" t="s">
        <v>285</v>
      </c>
      <c r="AZ1" s="38" t="s">
        <v>286</v>
      </c>
      <c r="BA1" s="38" t="s">
        <v>287</v>
      </c>
      <c r="BB1" s="38" t="s">
        <v>46</v>
      </c>
      <c r="BC1" s="38" t="s">
        <v>47</v>
      </c>
      <c r="BD1" s="38" t="s">
        <v>48</v>
      </c>
      <c r="BE1" s="38" t="s">
        <v>49</v>
      </c>
      <c r="BF1" s="38" t="s">
        <v>50</v>
      </c>
      <c r="BG1" s="38" t="s">
        <v>51</v>
      </c>
      <c r="BH1" s="38" t="s">
        <v>52</v>
      </c>
      <c r="BI1" s="38" t="s">
        <v>53</v>
      </c>
      <c r="BJ1" s="38" t="s">
        <v>54</v>
      </c>
      <c r="BK1" s="38" t="s">
        <v>55</v>
      </c>
      <c r="BL1" s="38" t="s">
        <v>56</v>
      </c>
      <c r="BM1" s="38" t="s">
        <v>57</v>
      </c>
      <c r="BN1" s="38" t="s">
        <v>58</v>
      </c>
      <c r="BO1" s="38" t="s">
        <v>59</v>
      </c>
      <c r="BP1" s="38" t="s">
        <v>87</v>
      </c>
      <c r="BQ1" s="38" t="s">
        <v>60</v>
      </c>
      <c r="BR1" s="38" t="s">
        <v>61</v>
      </c>
      <c r="BS1" s="38" t="s">
        <v>62</v>
      </c>
      <c r="BT1" s="38" t="s">
        <v>63</v>
      </c>
      <c r="BU1" s="38" t="s">
        <v>64</v>
      </c>
      <c r="BV1" s="38" t="s">
        <v>65</v>
      </c>
      <c r="BW1" s="97" t="s">
        <v>66</v>
      </c>
      <c r="BX1" s="38" t="s">
        <v>67</v>
      </c>
      <c r="BY1" s="38" t="s">
        <v>158</v>
      </c>
      <c r="BZ1" s="38" t="s">
        <v>159</v>
      </c>
      <c r="CA1" s="38" t="s">
        <v>160</v>
      </c>
      <c r="CB1" s="38" t="s">
        <v>161</v>
      </c>
      <c r="CC1" s="38" t="s">
        <v>162</v>
      </c>
      <c r="CD1" s="38" t="s">
        <v>163</v>
      </c>
      <c r="CE1" s="97" t="s">
        <v>326</v>
      </c>
      <c r="CF1" s="38" t="s">
        <v>164</v>
      </c>
      <c r="CG1" s="38" t="s">
        <v>150</v>
      </c>
      <c r="CH1" s="38" t="s">
        <v>151</v>
      </c>
      <c r="CI1" s="38" t="s">
        <v>152</v>
      </c>
      <c r="CJ1" s="38" t="s">
        <v>153</v>
      </c>
      <c r="CK1" s="38" t="s">
        <v>154</v>
      </c>
      <c r="CL1" s="38" t="s">
        <v>155</v>
      </c>
      <c r="CM1" s="38" t="s">
        <v>156</v>
      </c>
      <c r="CN1" s="38" t="s">
        <v>157</v>
      </c>
      <c r="CO1" s="38" t="s">
        <v>98</v>
      </c>
      <c r="CP1" s="97" t="s">
        <v>313</v>
      </c>
      <c r="CQ1" s="97" t="s">
        <v>115</v>
      </c>
      <c r="CR1" s="38"/>
      <c r="CS1" s="38"/>
      <c r="CT1" s="38"/>
      <c r="CU1" s="38"/>
    </row>
    <row r="2" spans="1:95" s="36" customFormat="1" ht="339" customHeight="1">
      <c r="A2" s="75" t="s">
        <v>125</v>
      </c>
      <c r="B2" s="36" t="s">
        <v>270</v>
      </c>
      <c r="C2" s="36" t="s">
        <v>146</v>
      </c>
      <c r="D2" s="36" t="s">
        <v>82</v>
      </c>
      <c r="E2" s="89" t="s">
        <v>281</v>
      </c>
      <c r="F2" s="36" t="s">
        <v>85</v>
      </c>
      <c r="G2" s="36" t="s">
        <v>110</v>
      </c>
      <c r="H2" s="36" t="s">
        <v>95</v>
      </c>
      <c r="I2" s="36" t="s">
        <v>97</v>
      </c>
      <c r="J2" s="36" t="s">
        <v>96</v>
      </c>
      <c r="K2" s="36" t="s">
        <v>83</v>
      </c>
      <c r="L2" s="36" t="s">
        <v>148</v>
      </c>
      <c r="M2" s="36" t="s">
        <v>84</v>
      </c>
      <c r="N2" s="36" t="s">
        <v>107</v>
      </c>
      <c r="O2" s="36" t="s">
        <v>127</v>
      </c>
      <c r="P2" s="77" t="s">
        <v>126</v>
      </c>
      <c r="Q2" s="36" t="s">
        <v>130</v>
      </c>
      <c r="R2" s="36" t="s">
        <v>142</v>
      </c>
      <c r="S2" s="77" t="s">
        <v>128</v>
      </c>
      <c r="T2" s="77" t="s">
        <v>129</v>
      </c>
      <c r="U2" s="36" t="s">
        <v>104</v>
      </c>
      <c r="V2" s="36" t="s">
        <v>102</v>
      </c>
      <c r="W2" s="36" t="s">
        <v>103</v>
      </c>
      <c r="X2" s="36" t="s">
        <v>149</v>
      </c>
      <c r="Y2" s="36" t="s">
        <v>165</v>
      </c>
      <c r="Z2" s="36" t="s">
        <v>166</v>
      </c>
      <c r="AA2" s="36" t="s">
        <v>288</v>
      </c>
      <c r="AB2" s="36" t="s">
        <v>289</v>
      </c>
      <c r="AC2" s="36" t="s">
        <v>167</v>
      </c>
      <c r="AD2" s="36" t="s">
        <v>195</v>
      </c>
      <c r="AE2" s="36" t="s">
        <v>168</v>
      </c>
      <c r="AF2" s="36" t="s">
        <v>169</v>
      </c>
      <c r="AG2" s="36" t="s">
        <v>170</v>
      </c>
      <c r="AH2" s="36" t="s">
        <v>171</v>
      </c>
      <c r="AI2" s="36" t="s">
        <v>172</v>
      </c>
      <c r="AJ2" s="36" t="s">
        <v>290</v>
      </c>
      <c r="AK2" s="36" t="s">
        <v>173</v>
      </c>
      <c r="AL2" s="36" t="s">
        <v>196</v>
      </c>
      <c r="AM2" s="36" t="s">
        <v>291</v>
      </c>
      <c r="AN2" s="36" t="s">
        <v>174</v>
      </c>
      <c r="AO2" s="36" t="s">
        <v>197</v>
      </c>
      <c r="AP2" s="36" t="s">
        <v>292</v>
      </c>
      <c r="AQ2" s="36" t="s">
        <v>175</v>
      </c>
      <c r="AR2" s="36" t="s">
        <v>176</v>
      </c>
      <c r="AS2" s="36" t="s">
        <v>177</v>
      </c>
      <c r="AT2" s="36" t="s">
        <v>178</v>
      </c>
      <c r="AU2" s="36" t="s">
        <v>179</v>
      </c>
      <c r="AV2" s="36" t="s">
        <v>293</v>
      </c>
      <c r="AW2" s="36" t="s">
        <v>294</v>
      </c>
      <c r="AX2" s="36" t="s">
        <v>295</v>
      </c>
      <c r="AY2" s="36" t="s">
        <v>296</v>
      </c>
      <c r="AZ2" s="36" t="s">
        <v>297</v>
      </c>
      <c r="BA2" s="36" t="s">
        <v>298</v>
      </c>
      <c r="BB2" s="36" t="s">
        <v>180</v>
      </c>
      <c r="BC2" s="36" t="s">
        <v>181</v>
      </c>
      <c r="BD2" s="36" t="s">
        <v>182</v>
      </c>
      <c r="BE2" s="36" t="s">
        <v>299</v>
      </c>
      <c r="BF2" s="36" t="s">
        <v>183</v>
      </c>
      <c r="BG2" s="36" t="s">
        <v>301</v>
      </c>
      <c r="BH2" s="36" t="s">
        <v>300</v>
      </c>
      <c r="BI2" s="36" t="s">
        <v>302</v>
      </c>
      <c r="BJ2" s="36" t="s">
        <v>303</v>
      </c>
      <c r="BK2" s="36" t="s">
        <v>184</v>
      </c>
      <c r="BL2" s="36" t="s">
        <v>185</v>
      </c>
      <c r="BM2" s="36" t="s">
        <v>186</v>
      </c>
      <c r="BN2" s="36" t="s">
        <v>198</v>
      </c>
      <c r="BO2" s="36" t="s">
        <v>187</v>
      </c>
      <c r="BP2" s="36" t="s">
        <v>188</v>
      </c>
      <c r="BQ2" s="36" t="s">
        <v>189</v>
      </c>
      <c r="BR2" s="36" t="s">
        <v>190</v>
      </c>
      <c r="BS2" s="36" t="s">
        <v>191</v>
      </c>
      <c r="BT2" s="36" t="s">
        <v>122</v>
      </c>
      <c r="BU2" s="36" t="s">
        <v>192</v>
      </c>
      <c r="BV2" s="36" t="s">
        <v>193</v>
      </c>
      <c r="BW2" s="98" t="s">
        <v>194</v>
      </c>
      <c r="BX2" s="36" t="s">
        <v>304</v>
      </c>
      <c r="BY2" s="36" t="s">
        <v>319</v>
      </c>
      <c r="BZ2" s="36" t="s">
        <v>320</v>
      </c>
      <c r="CA2" s="36" t="s">
        <v>321</v>
      </c>
      <c r="CB2" s="36" t="s">
        <v>322</v>
      </c>
      <c r="CC2" s="36" t="s">
        <v>323</v>
      </c>
      <c r="CD2" s="36" t="s">
        <v>324</v>
      </c>
      <c r="CE2" s="98" t="s">
        <v>325</v>
      </c>
      <c r="CF2" s="36" t="s">
        <v>327</v>
      </c>
      <c r="CG2" s="36" t="s">
        <v>335</v>
      </c>
      <c r="CH2" s="36" t="s">
        <v>336</v>
      </c>
      <c r="CI2" s="36" t="s">
        <v>337</v>
      </c>
      <c r="CJ2" s="36" t="s">
        <v>338</v>
      </c>
      <c r="CK2" s="36" t="s">
        <v>339</v>
      </c>
      <c r="CL2" s="36" t="s">
        <v>340</v>
      </c>
      <c r="CM2" s="36" t="s">
        <v>341</v>
      </c>
      <c r="CN2" s="36" t="s">
        <v>342</v>
      </c>
      <c r="CO2" s="47" t="s">
        <v>314</v>
      </c>
      <c r="CP2" s="98" t="s">
        <v>315</v>
      </c>
      <c r="CQ2" s="98" t="s">
        <v>305</v>
      </c>
    </row>
    <row r="3" spans="2:95" s="53" customFormat="1" ht="15">
      <c r="B3" s="68"/>
      <c r="C3" s="68"/>
      <c r="D3" s="69"/>
      <c r="E3" s="90"/>
      <c r="F3" s="69"/>
      <c r="G3" s="69"/>
      <c r="H3" s="70"/>
      <c r="I3" s="69"/>
      <c r="J3" s="69"/>
      <c r="K3" s="70"/>
      <c r="L3" s="69"/>
      <c r="M3" s="69"/>
      <c r="N3" s="69"/>
      <c r="O3" s="69"/>
      <c r="P3" s="69"/>
      <c r="Q3" s="69"/>
      <c r="R3" s="71"/>
      <c r="S3" s="69"/>
      <c r="T3" s="69"/>
      <c r="AP3" s="55"/>
      <c r="BW3" s="99"/>
      <c r="CE3" s="99"/>
      <c r="CP3" s="99"/>
      <c r="CQ3" s="99"/>
    </row>
    <row r="4" spans="2:95" s="53" customFormat="1" ht="15">
      <c r="B4" s="68"/>
      <c r="C4" s="68"/>
      <c r="D4" s="69"/>
      <c r="E4" s="90"/>
      <c r="F4" s="69"/>
      <c r="G4" s="69"/>
      <c r="H4" s="70"/>
      <c r="I4" s="69"/>
      <c r="J4" s="69"/>
      <c r="K4" s="70"/>
      <c r="L4" s="69"/>
      <c r="M4" s="69"/>
      <c r="N4" s="69"/>
      <c r="O4" s="69"/>
      <c r="P4" s="69"/>
      <c r="Q4" s="69"/>
      <c r="R4" s="71"/>
      <c r="S4" s="69"/>
      <c r="T4" s="69"/>
      <c r="Y4" s="68"/>
      <c r="Z4" s="69"/>
      <c r="AP4" s="55"/>
      <c r="BW4" s="99"/>
      <c r="CE4" s="99"/>
      <c r="CP4" s="99"/>
      <c r="CQ4" s="99"/>
    </row>
    <row r="5" spans="2:95" s="53" customFormat="1" ht="15">
      <c r="B5" s="68"/>
      <c r="C5" s="68"/>
      <c r="D5" s="69"/>
      <c r="E5" s="90"/>
      <c r="F5" s="69"/>
      <c r="G5" s="69"/>
      <c r="H5" s="70"/>
      <c r="I5" s="69"/>
      <c r="J5" s="69"/>
      <c r="K5" s="70"/>
      <c r="L5" s="69"/>
      <c r="M5" s="69"/>
      <c r="N5" s="69"/>
      <c r="O5" s="69"/>
      <c r="P5" s="69"/>
      <c r="Q5" s="69"/>
      <c r="R5" s="71"/>
      <c r="S5" s="69"/>
      <c r="T5" s="69"/>
      <c r="Y5" s="68"/>
      <c r="Z5" s="69"/>
      <c r="AP5" s="55"/>
      <c r="BW5" s="99"/>
      <c r="CE5" s="99"/>
      <c r="CP5" s="99"/>
      <c r="CQ5" s="99"/>
    </row>
    <row r="6" spans="2:95" s="53" customFormat="1" ht="15">
      <c r="B6" s="68"/>
      <c r="C6" s="68"/>
      <c r="D6" s="69"/>
      <c r="E6" s="90"/>
      <c r="F6" s="69"/>
      <c r="G6" s="69"/>
      <c r="H6" s="70"/>
      <c r="I6" s="69"/>
      <c r="J6" s="69"/>
      <c r="K6" s="70"/>
      <c r="L6" s="69"/>
      <c r="M6" s="69"/>
      <c r="N6" s="69"/>
      <c r="O6" s="69"/>
      <c r="P6" s="69"/>
      <c r="Q6" s="69"/>
      <c r="R6" s="71"/>
      <c r="S6" s="69"/>
      <c r="T6" s="69"/>
      <c r="AP6" s="55"/>
      <c r="BW6" s="99"/>
      <c r="CE6" s="99"/>
      <c r="CP6" s="99"/>
      <c r="CQ6" s="99"/>
    </row>
    <row r="7" spans="2:74" ht="15">
      <c r="B7" s="68"/>
      <c r="C7" s="68"/>
      <c r="D7" s="69"/>
      <c r="E7" s="90"/>
      <c r="F7" s="69"/>
      <c r="G7" s="69"/>
      <c r="H7" s="70"/>
      <c r="I7" s="69"/>
      <c r="J7" s="69"/>
      <c r="K7" s="70"/>
      <c r="L7" s="69"/>
      <c r="M7" s="69"/>
      <c r="N7" s="69"/>
      <c r="O7" s="69"/>
      <c r="P7" s="69"/>
      <c r="Q7" s="69"/>
      <c r="R7" s="71"/>
      <c r="S7" s="69"/>
      <c r="T7" s="69"/>
      <c r="W7" s="53"/>
      <c r="AP7" s="55"/>
      <c r="BU7" s="53"/>
      <c r="BV7" s="53"/>
    </row>
    <row r="8" spans="2:74" ht="15">
      <c r="B8" s="68"/>
      <c r="C8" s="68"/>
      <c r="D8" s="69"/>
      <c r="E8" s="90"/>
      <c r="F8" s="69"/>
      <c r="G8" s="69"/>
      <c r="H8" s="70"/>
      <c r="I8" s="69"/>
      <c r="J8" s="69"/>
      <c r="K8" s="70"/>
      <c r="L8" s="69"/>
      <c r="M8" s="69"/>
      <c r="N8" s="69"/>
      <c r="O8" s="69"/>
      <c r="P8" s="69"/>
      <c r="Q8" s="69"/>
      <c r="R8" s="71"/>
      <c r="S8" s="69"/>
      <c r="T8" s="69"/>
      <c r="W8" s="53"/>
      <c r="BU8" s="53"/>
      <c r="BV8" s="53"/>
    </row>
    <row r="9" spans="2:74" ht="15">
      <c r="B9" s="68"/>
      <c r="C9" s="68"/>
      <c r="D9" s="69"/>
      <c r="E9" s="90"/>
      <c r="F9" s="69"/>
      <c r="G9" s="69"/>
      <c r="H9" s="70"/>
      <c r="I9" s="69"/>
      <c r="J9" s="69"/>
      <c r="K9" s="70"/>
      <c r="L9" s="69"/>
      <c r="M9" s="69"/>
      <c r="N9" s="69"/>
      <c r="O9" s="69"/>
      <c r="P9" s="69"/>
      <c r="Q9" s="69"/>
      <c r="R9" s="71"/>
      <c r="S9" s="69"/>
      <c r="T9" s="69"/>
      <c r="W9" s="53"/>
      <c r="BU9" s="53"/>
      <c r="BV9" s="53"/>
    </row>
    <row r="10" spans="2:74" ht="15">
      <c r="B10" s="68"/>
      <c r="C10" s="68"/>
      <c r="D10" s="69"/>
      <c r="E10" s="90"/>
      <c r="F10" s="69"/>
      <c r="G10" s="69"/>
      <c r="H10" s="70"/>
      <c r="I10" s="69"/>
      <c r="J10" s="69"/>
      <c r="K10" s="70"/>
      <c r="L10" s="69"/>
      <c r="M10" s="69"/>
      <c r="N10" s="69"/>
      <c r="O10" s="69"/>
      <c r="P10" s="69"/>
      <c r="Q10" s="69"/>
      <c r="R10" s="71"/>
      <c r="S10" s="69"/>
      <c r="T10" s="69"/>
      <c r="W10" s="53"/>
      <c r="BU10" s="53"/>
      <c r="BV10" s="53"/>
    </row>
    <row r="11" spans="2:74" ht="15">
      <c r="B11" s="68"/>
      <c r="C11" s="68"/>
      <c r="D11" s="69"/>
      <c r="E11" s="90"/>
      <c r="F11" s="69"/>
      <c r="G11" s="69"/>
      <c r="H11" s="70"/>
      <c r="I11" s="69"/>
      <c r="J11" s="69"/>
      <c r="K11" s="70"/>
      <c r="L11" s="69"/>
      <c r="M11" s="69"/>
      <c r="N11" s="69"/>
      <c r="O11" s="69"/>
      <c r="P11" s="69"/>
      <c r="Q11" s="69"/>
      <c r="R11" s="71"/>
      <c r="S11" s="69"/>
      <c r="T11" s="69"/>
      <c r="W11" s="53"/>
      <c r="BU11" s="53"/>
      <c r="BV11" s="53"/>
    </row>
    <row r="12" spans="2:74" ht="15">
      <c r="B12" s="68"/>
      <c r="C12" s="68"/>
      <c r="D12" s="69"/>
      <c r="E12" s="90"/>
      <c r="F12" s="69"/>
      <c r="G12" s="69"/>
      <c r="H12" s="70"/>
      <c r="I12" s="69"/>
      <c r="J12" s="69"/>
      <c r="K12" s="70"/>
      <c r="L12" s="69"/>
      <c r="M12" s="69"/>
      <c r="N12" s="69"/>
      <c r="O12" s="69"/>
      <c r="P12" s="69"/>
      <c r="Q12" s="69"/>
      <c r="R12" s="71"/>
      <c r="S12" s="69"/>
      <c r="T12" s="69"/>
      <c r="W12" s="53"/>
      <c r="BU12" s="53"/>
      <c r="BV12" s="53"/>
    </row>
    <row r="13" spans="2:74" ht="15">
      <c r="B13" s="68"/>
      <c r="C13" s="68"/>
      <c r="D13" s="69"/>
      <c r="E13" s="90"/>
      <c r="F13" s="69"/>
      <c r="G13" s="69"/>
      <c r="H13" s="70"/>
      <c r="I13" s="69"/>
      <c r="J13" s="69"/>
      <c r="K13" s="70"/>
      <c r="L13" s="69"/>
      <c r="M13" s="69"/>
      <c r="N13" s="69"/>
      <c r="O13" s="69"/>
      <c r="P13" s="69"/>
      <c r="Q13" s="69"/>
      <c r="R13" s="71"/>
      <c r="S13" s="69"/>
      <c r="T13" s="69"/>
      <c r="W13" s="53"/>
      <c r="X13" s="53"/>
      <c r="BU13" s="53"/>
      <c r="BV13" s="53"/>
    </row>
    <row r="14" spans="2:74" ht="15">
      <c r="B14" s="68"/>
      <c r="C14" s="68"/>
      <c r="D14" s="69"/>
      <c r="E14" s="90"/>
      <c r="F14" s="69"/>
      <c r="G14" s="69"/>
      <c r="H14" s="70"/>
      <c r="I14" s="69"/>
      <c r="J14" s="69"/>
      <c r="K14" s="70"/>
      <c r="L14" s="69"/>
      <c r="M14" s="69"/>
      <c r="N14" s="69"/>
      <c r="O14" s="69"/>
      <c r="P14" s="69"/>
      <c r="Q14" s="69"/>
      <c r="R14" s="71"/>
      <c r="S14" s="69"/>
      <c r="T14" s="69"/>
      <c r="W14" s="53"/>
      <c r="X14" s="53"/>
      <c r="BU14" s="53"/>
      <c r="BV14" s="53"/>
    </row>
    <row r="15" spans="2:74" ht="15">
      <c r="B15" s="68"/>
      <c r="C15" s="68"/>
      <c r="D15" s="69"/>
      <c r="E15" s="90"/>
      <c r="F15" s="69"/>
      <c r="G15" s="69"/>
      <c r="H15" s="70"/>
      <c r="I15" s="69"/>
      <c r="J15" s="69"/>
      <c r="K15" s="70"/>
      <c r="L15" s="69"/>
      <c r="M15" s="69"/>
      <c r="N15" s="69"/>
      <c r="O15" s="69"/>
      <c r="P15" s="69"/>
      <c r="Q15" s="69"/>
      <c r="R15" s="71"/>
      <c r="S15" s="69"/>
      <c r="T15" s="69"/>
      <c r="W15" s="53"/>
      <c r="X15" s="53"/>
      <c r="BU15" s="53"/>
      <c r="BV15" s="53"/>
    </row>
    <row r="16" spans="2:74" ht="15">
      <c r="B16" s="68"/>
      <c r="C16" s="68"/>
      <c r="D16" s="69"/>
      <c r="E16" s="90"/>
      <c r="F16" s="69"/>
      <c r="G16" s="69"/>
      <c r="H16" s="70"/>
      <c r="I16" s="69"/>
      <c r="J16" s="69"/>
      <c r="K16" s="70"/>
      <c r="L16" s="69"/>
      <c r="M16" s="69"/>
      <c r="N16" s="69"/>
      <c r="O16" s="69"/>
      <c r="P16" s="69"/>
      <c r="Q16" s="69"/>
      <c r="R16" s="71"/>
      <c r="S16" s="69"/>
      <c r="T16" s="69"/>
      <c r="W16" s="53"/>
      <c r="BU16" s="53"/>
      <c r="BV16" s="53"/>
    </row>
    <row r="17" spans="2:74" ht="15">
      <c r="B17" s="68"/>
      <c r="C17" s="68"/>
      <c r="D17" s="69"/>
      <c r="E17" s="90"/>
      <c r="F17" s="69"/>
      <c r="G17" s="69"/>
      <c r="H17" s="70"/>
      <c r="I17" s="69"/>
      <c r="J17" s="69"/>
      <c r="K17" s="70"/>
      <c r="L17" s="69"/>
      <c r="M17" s="69"/>
      <c r="N17" s="69"/>
      <c r="O17" s="69"/>
      <c r="P17" s="69"/>
      <c r="Q17" s="69"/>
      <c r="R17" s="71"/>
      <c r="S17" s="69"/>
      <c r="T17" s="69"/>
      <c r="W17" s="53"/>
      <c r="X17" s="53"/>
      <c r="BU17" s="53"/>
      <c r="BV17" s="53"/>
    </row>
    <row r="18" spans="2:74" ht="15">
      <c r="B18" s="68"/>
      <c r="C18" s="68"/>
      <c r="D18" s="69"/>
      <c r="E18" s="90"/>
      <c r="F18" s="69"/>
      <c r="G18" s="69"/>
      <c r="H18" s="70"/>
      <c r="I18" s="69"/>
      <c r="J18" s="69"/>
      <c r="K18" s="70"/>
      <c r="L18" s="69"/>
      <c r="M18" s="69"/>
      <c r="N18" s="69"/>
      <c r="O18" s="69"/>
      <c r="P18" s="69"/>
      <c r="Q18" s="69"/>
      <c r="R18" s="71"/>
      <c r="S18" s="69"/>
      <c r="T18" s="69"/>
      <c r="W18" s="53"/>
      <c r="X18" s="53"/>
      <c r="BU18" s="53"/>
      <c r="BV18" s="53"/>
    </row>
    <row r="19" spans="2:74" ht="15">
      <c r="B19" s="68"/>
      <c r="C19" s="68"/>
      <c r="D19" s="69"/>
      <c r="E19" s="90"/>
      <c r="F19" s="69"/>
      <c r="G19" s="69"/>
      <c r="H19" s="70"/>
      <c r="I19" s="69"/>
      <c r="J19" s="69"/>
      <c r="K19" s="70"/>
      <c r="L19" s="69"/>
      <c r="M19" s="69"/>
      <c r="N19" s="69"/>
      <c r="O19" s="69"/>
      <c r="P19" s="69"/>
      <c r="Q19" s="69"/>
      <c r="R19" s="71"/>
      <c r="S19" s="69"/>
      <c r="T19" s="69"/>
      <c r="W19" s="53"/>
      <c r="X19" s="53"/>
      <c r="BU19" s="53"/>
      <c r="BV19" s="53"/>
    </row>
    <row r="20" spans="2:74" ht="15">
      <c r="B20" s="68"/>
      <c r="C20" s="68"/>
      <c r="D20" s="69"/>
      <c r="E20" s="90"/>
      <c r="F20" s="69"/>
      <c r="G20" s="69"/>
      <c r="H20" s="70"/>
      <c r="I20" s="69"/>
      <c r="J20" s="69"/>
      <c r="K20" s="70"/>
      <c r="L20" s="69"/>
      <c r="M20" s="69"/>
      <c r="N20" s="69"/>
      <c r="O20" s="69"/>
      <c r="P20" s="69"/>
      <c r="Q20" s="69"/>
      <c r="R20" s="71"/>
      <c r="S20" s="69"/>
      <c r="T20" s="69"/>
      <c r="W20" s="53"/>
      <c r="X20" s="53"/>
      <c r="BU20" s="53"/>
      <c r="BV20" s="53"/>
    </row>
    <row r="21" spans="2:74" ht="15">
      <c r="B21" s="68"/>
      <c r="C21" s="68"/>
      <c r="D21" s="69"/>
      <c r="E21" s="90"/>
      <c r="F21" s="69"/>
      <c r="G21" s="69"/>
      <c r="H21" s="70"/>
      <c r="I21" s="69"/>
      <c r="J21" s="69"/>
      <c r="K21" s="70"/>
      <c r="L21" s="69"/>
      <c r="M21" s="69"/>
      <c r="N21" s="69"/>
      <c r="O21" s="69"/>
      <c r="P21" s="69"/>
      <c r="Q21" s="69"/>
      <c r="R21" s="71"/>
      <c r="S21" s="69"/>
      <c r="T21" s="69"/>
      <c r="W21" s="53"/>
      <c r="BU21" s="53"/>
      <c r="BV21" s="53"/>
    </row>
    <row r="22" spans="2:74" ht="15">
      <c r="B22" s="68"/>
      <c r="C22" s="68"/>
      <c r="D22" s="69"/>
      <c r="E22" s="90"/>
      <c r="F22" s="69"/>
      <c r="G22" s="69"/>
      <c r="H22" s="70"/>
      <c r="I22" s="69"/>
      <c r="J22" s="69"/>
      <c r="K22" s="70"/>
      <c r="L22" s="69"/>
      <c r="M22" s="69"/>
      <c r="N22" s="69"/>
      <c r="O22" s="69"/>
      <c r="P22" s="69"/>
      <c r="Q22" s="69"/>
      <c r="R22" s="71"/>
      <c r="S22" s="69"/>
      <c r="T22" s="69"/>
      <c r="W22" s="53"/>
      <c r="X22" s="53"/>
      <c r="BU22" s="53"/>
      <c r="BV22" s="53"/>
    </row>
    <row r="23" spans="2:74" ht="15">
      <c r="B23" s="68"/>
      <c r="C23" s="68"/>
      <c r="D23" s="69"/>
      <c r="E23" s="90"/>
      <c r="F23" s="69"/>
      <c r="G23" s="69"/>
      <c r="H23" s="70"/>
      <c r="I23" s="69"/>
      <c r="J23" s="69"/>
      <c r="K23" s="70"/>
      <c r="L23" s="69"/>
      <c r="M23" s="69"/>
      <c r="N23" s="69"/>
      <c r="O23" s="69"/>
      <c r="P23" s="69"/>
      <c r="Q23" s="69"/>
      <c r="R23" s="71"/>
      <c r="S23" s="69"/>
      <c r="T23" s="69"/>
      <c r="W23" s="53"/>
      <c r="X23" s="53"/>
      <c r="BU23" s="53"/>
      <c r="BV23" s="53"/>
    </row>
    <row r="24" spans="2:74" ht="15">
      <c r="B24" s="68"/>
      <c r="C24" s="68"/>
      <c r="D24" s="69"/>
      <c r="E24" s="90"/>
      <c r="F24" s="69"/>
      <c r="G24" s="69"/>
      <c r="H24" s="70"/>
      <c r="I24" s="69"/>
      <c r="J24" s="69"/>
      <c r="K24" s="70"/>
      <c r="L24" s="69"/>
      <c r="M24" s="69"/>
      <c r="N24" s="69"/>
      <c r="O24" s="69"/>
      <c r="P24" s="69"/>
      <c r="Q24" s="69"/>
      <c r="R24" s="71"/>
      <c r="S24" s="69"/>
      <c r="T24" s="69"/>
      <c r="W24" s="53"/>
      <c r="BU24" s="53"/>
      <c r="BV24" s="53"/>
    </row>
    <row r="25" spans="2:74" ht="15">
      <c r="B25" s="68"/>
      <c r="C25" s="68"/>
      <c r="D25" s="69"/>
      <c r="E25" s="90"/>
      <c r="F25" s="69"/>
      <c r="G25" s="69"/>
      <c r="H25" s="70"/>
      <c r="I25" s="69"/>
      <c r="J25" s="69"/>
      <c r="K25" s="70"/>
      <c r="L25" s="69"/>
      <c r="M25" s="69"/>
      <c r="N25" s="69"/>
      <c r="O25" s="69"/>
      <c r="P25" s="69"/>
      <c r="Q25" s="69"/>
      <c r="R25" s="71"/>
      <c r="S25" s="69"/>
      <c r="T25" s="69"/>
      <c r="W25" s="53"/>
      <c r="BU25" s="53"/>
      <c r="BV25" s="53"/>
    </row>
    <row r="26" spans="2:74" ht="15">
      <c r="B26" s="68"/>
      <c r="C26" s="68"/>
      <c r="D26" s="69"/>
      <c r="E26" s="90"/>
      <c r="F26" s="69"/>
      <c r="G26" s="69"/>
      <c r="H26" s="70"/>
      <c r="I26" s="69"/>
      <c r="J26" s="69"/>
      <c r="K26" s="70"/>
      <c r="L26" s="69"/>
      <c r="M26" s="69"/>
      <c r="N26" s="69"/>
      <c r="O26" s="69"/>
      <c r="P26" s="69"/>
      <c r="Q26" s="69"/>
      <c r="R26" s="71"/>
      <c r="S26" s="69"/>
      <c r="T26" s="69"/>
      <c r="W26" s="53"/>
      <c r="BU26" s="53"/>
      <c r="BV26" s="53"/>
    </row>
    <row r="27" spans="2:74" ht="15">
      <c r="B27" s="68"/>
      <c r="C27" s="68"/>
      <c r="D27" s="69"/>
      <c r="E27" s="90"/>
      <c r="F27" s="69"/>
      <c r="G27" s="69"/>
      <c r="H27" s="70"/>
      <c r="I27" s="69"/>
      <c r="J27" s="69"/>
      <c r="K27" s="70"/>
      <c r="L27" s="69"/>
      <c r="M27" s="69"/>
      <c r="N27" s="69"/>
      <c r="O27" s="69"/>
      <c r="P27" s="69"/>
      <c r="Q27" s="69"/>
      <c r="R27" s="71"/>
      <c r="S27" s="69"/>
      <c r="T27" s="69"/>
      <c r="W27" s="53"/>
      <c r="BU27" s="53"/>
      <c r="BV27" s="53"/>
    </row>
    <row r="28" spans="2:74" ht="15">
      <c r="B28" s="68"/>
      <c r="C28" s="68"/>
      <c r="D28" s="69"/>
      <c r="E28" s="90"/>
      <c r="F28" s="69"/>
      <c r="G28" s="69"/>
      <c r="H28" s="70"/>
      <c r="I28" s="69"/>
      <c r="J28" s="69"/>
      <c r="K28" s="70"/>
      <c r="L28" s="69"/>
      <c r="M28" s="69"/>
      <c r="N28" s="69"/>
      <c r="O28" s="69"/>
      <c r="P28" s="69"/>
      <c r="Q28" s="69"/>
      <c r="R28" s="71"/>
      <c r="S28" s="69"/>
      <c r="T28" s="69"/>
      <c r="W28" s="53"/>
      <c r="BU28" s="53"/>
      <c r="BV28" s="53"/>
    </row>
    <row r="29" spans="2:74" ht="15">
      <c r="B29" s="68"/>
      <c r="C29" s="68"/>
      <c r="D29" s="69"/>
      <c r="E29" s="90"/>
      <c r="F29" s="69"/>
      <c r="G29" s="69"/>
      <c r="H29" s="70"/>
      <c r="I29" s="69"/>
      <c r="J29" s="69"/>
      <c r="K29" s="70"/>
      <c r="L29" s="69"/>
      <c r="M29" s="69"/>
      <c r="N29" s="69"/>
      <c r="O29" s="69"/>
      <c r="P29" s="69"/>
      <c r="Q29" s="69"/>
      <c r="R29" s="71"/>
      <c r="S29" s="69"/>
      <c r="T29" s="69"/>
      <c r="W29" s="53"/>
      <c r="BU29" s="53"/>
      <c r="BV29" s="53"/>
    </row>
    <row r="30" spans="2:74" ht="15">
      <c r="B30" s="68"/>
      <c r="C30" s="68"/>
      <c r="D30" s="69"/>
      <c r="E30" s="90"/>
      <c r="F30" s="69"/>
      <c r="G30" s="69"/>
      <c r="H30" s="70"/>
      <c r="I30" s="69"/>
      <c r="J30" s="69"/>
      <c r="K30" s="70"/>
      <c r="L30" s="69"/>
      <c r="M30" s="69"/>
      <c r="N30" s="69"/>
      <c r="O30" s="69"/>
      <c r="P30" s="69"/>
      <c r="Q30" s="69"/>
      <c r="R30" s="71"/>
      <c r="S30" s="69"/>
      <c r="T30" s="69"/>
      <c r="W30" s="53"/>
      <c r="BU30" s="53"/>
      <c r="BV30" s="53"/>
    </row>
    <row r="31" spans="2:74" ht="15">
      <c r="B31" s="68"/>
      <c r="C31" s="68"/>
      <c r="D31" s="69"/>
      <c r="E31" s="90"/>
      <c r="F31" s="69"/>
      <c r="G31" s="69"/>
      <c r="H31" s="70"/>
      <c r="I31" s="69"/>
      <c r="J31" s="69"/>
      <c r="K31" s="70"/>
      <c r="L31" s="69"/>
      <c r="M31" s="69"/>
      <c r="N31" s="69"/>
      <c r="O31" s="69"/>
      <c r="P31" s="69"/>
      <c r="Q31" s="69"/>
      <c r="R31" s="71"/>
      <c r="S31" s="69"/>
      <c r="T31" s="69"/>
      <c r="W31" s="53"/>
      <c r="BU31" s="53"/>
      <c r="BV31" s="53"/>
    </row>
    <row r="32" spans="2:74" ht="15">
      <c r="B32" s="68"/>
      <c r="C32" s="68"/>
      <c r="D32" s="69"/>
      <c r="E32" s="90"/>
      <c r="F32" s="69"/>
      <c r="G32" s="69"/>
      <c r="H32" s="70"/>
      <c r="I32" s="69"/>
      <c r="J32" s="69"/>
      <c r="K32" s="70"/>
      <c r="L32" s="69"/>
      <c r="M32" s="69"/>
      <c r="N32" s="69"/>
      <c r="O32" s="69"/>
      <c r="P32" s="69"/>
      <c r="Q32" s="69"/>
      <c r="R32" s="71"/>
      <c r="S32" s="69"/>
      <c r="T32" s="69"/>
      <c r="W32" s="53"/>
      <c r="BU32" s="53"/>
      <c r="BV32" s="53"/>
    </row>
    <row r="33" spans="2:74" ht="15">
      <c r="B33" s="68"/>
      <c r="C33" s="68"/>
      <c r="D33" s="69"/>
      <c r="E33" s="90"/>
      <c r="F33" s="69"/>
      <c r="G33" s="69"/>
      <c r="H33" s="70"/>
      <c r="I33" s="69"/>
      <c r="J33" s="69"/>
      <c r="K33" s="70"/>
      <c r="L33" s="69"/>
      <c r="M33" s="69"/>
      <c r="N33" s="69"/>
      <c r="O33" s="69"/>
      <c r="P33" s="69"/>
      <c r="Q33" s="69"/>
      <c r="R33" s="71"/>
      <c r="S33" s="69"/>
      <c r="T33" s="69"/>
      <c r="W33" s="53"/>
      <c r="BU33" s="53"/>
      <c r="BV33" s="53"/>
    </row>
    <row r="34" spans="2:74" ht="15">
      <c r="B34" s="68"/>
      <c r="C34" s="68"/>
      <c r="D34" s="69"/>
      <c r="E34" s="90"/>
      <c r="F34" s="69"/>
      <c r="G34" s="69"/>
      <c r="H34" s="70"/>
      <c r="I34" s="69"/>
      <c r="J34" s="69"/>
      <c r="K34" s="70"/>
      <c r="L34" s="69"/>
      <c r="M34" s="69"/>
      <c r="N34" s="69"/>
      <c r="O34" s="69"/>
      <c r="P34" s="69"/>
      <c r="Q34" s="69"/>
      <c r="R34" s="71"/>
      <c r="S34" s="69"/>
      <c r="T34" s="69"/>
      <c r="W34" s="53"/>
      <c r="BU34" s="53"/>
      <c r="BV34" s="53"/>
    </row>
    <row r="35" spans="2:74" ht="15">
      <c r="B35" s="68"/>
      <c r="C35" s="68"/>
      <c r="D35" s="69"/>
      <c r="E35" s="90"/>
      <c r="F35" s="69"/>
      <c r="G35" s="69"/>
      <c r="H35" s="70"/>
      <c r="I35" s="69"/>
      <c r="J35" s="69"/>
      <c r="K35" s="70"/>
      <c r="L35" s="69"/>
      <c r="M35" s="69"/>
      <c r="N35" s="69"/>
      <c r="O35" s="69"/>
      <c r="P35" s="69"/>
      <c r="Q35" s="69"/>
      <c r="R35" s="71"/>
      <c r="S35" s="69"/>
      <c r="T35" s="69"/>
      <c r="W35" s="53"/>
      <c r="BU35" s="53"/>
      <c r="BV35" s="53"/>
    </row>
    <row r="36" spans="2:74" ht="15">
      <c r="B36" s="68"/>
      <c r="C36" s="68"/>
      <c r="D36" s="69"/>
      <c r="E36" s="90"/>
      <c r="F36" s="69"/>
      <c r="G36" s="69"/>
      <c r="H36" s="70"/>
      <c r="I36" s="69"/>
      <c r="J36" s="69"/>
      <c r="K36" s="70"/>
      <c r="L36" s="69"/>
      <c r="M36" s="69"/>
      <c r="N36" s="69"/>
      <c r="O36" s="69"/>
      <c r="P36" s="69"/>
      <c r="Q36" s="69"/>
      <c r="R36" s="71"/>
      <c r="S36" s="69"/>
      <c r="T36" s="69"/>
      <c r="W36" s="53"/>
      <c r="BU36" s="53"/>
      <c r="BV36" s="53"/>
    </row>
    <row r="37" spans="2:74" ht="15">
      <c r="B37" s="68"/>
      <c r="C37" s="68"/>
      <c r="D37" s="69"/>
      <c r="E37" s="90"/>
      <c r="F37" s="69"/>
      <c r="G37" s="69"/>
      <c r="H37" s="70"/>
      <c r="I37" s="69"/>
      <c r="J37" s="69"/>
      <c r="K37" s="70"/>
      <c r="L37" s="69"/>
      <c r="M37" s="69"/>
      <c r="N37" s="69"/>
      <c r="O37" s="69"/>
      <c r="P37" s="69"/>
      <c r="Q37" s="69"/>
      <c r="R37" s="71"/>
      <c r="S37" s="69"/>
      <c r="T37" s="69"/>
      <c r="W37" s="53"/>
      <c r="BU37" s="53"/>
      <c r="BV37" s="53"/>
    </row>
    <row r="38" spans="2:74" ht="15">
      <c r="B38" s="68"/>
      <c r="C38" s="68"/>
      <c r="D38" s="69"/>
      <c r="E38" s="90"/>
      <c r="F38" s="69"/>
      <c r="G38" s="69"/>
      <c r="H38" s="70"/>
      <c r="I38" s="69"/>
      <c r="J38" s="69"/>
      <c r="K38" s="70"/>
      <c r="L38" s="69"/>
      <c r="M38" s="69"/>
      <c r="N38" s="69"/>
      <c r="O38" s="69"/>
      <c r="P38" s="69"/>
      <c r="Q38" s="69"/>
      <c r="R38" s="71"/>
      <c r="S38" s="69"/>
      <c r="T38" s="69"/>
      <c r="W38" s="53"/>
      <c r="BU38" s="53"/>
      <c r="BV38" s="53"/>
    </row>
    <row r="39" spans="2:74" ht="15">
      <c r="B39" s="68"/>
      <c r="C39" s="68"/>
      <c r="D39" s="69"/>
      <c r="E39" s="90"/>
      <c r="F39" s="69"/>
      <c r="G39" s="69"/>
      <c r="H39" s="70"/>
      <c r="I39" s="69"/>
      <c r="J39" s="69"/>
      <c r="K39" s="70"/>
      <c r="L39" s="69"/>
      <c r="M39" s="69"/>
      <c r="N39" s="69"/>
      <c r="O39" s="69"/>
      <c r="P39" s="69"/>
      <c r="Q39" s="69"/>
      <c r="R39" s="71"/>
      <c r="S39" s="69"/>
      <c r="T39" s="69"/>
      <c r="W39" s="53"/>
      <c r="BU39" s="53"/>
      <c r="BV39" s="53"/>
    </row>
    <row r="40" spans="2:74" ht="15">
      <c r="B40" s="68"/>
      <c r="C40" s="68"/>
      <c r="D40" s="69"/>
      <c r="E40" s="90"/>
      <c r="F40" s="69"/>
      <c r="G40" s="69"/>
      <c r="H40" s="70"/>
      <c r="I40" s="69"/>
      <c r="J40" s="69"/>
      <c r="K40" s="70"/>
      <c r="L40" s="69"/>
      <c r="M40" s="69"/>
      <c r="N40" s="69"/>
      <c r="O40" s="69"/>
      <c r="P40" s="69"/>
      <c r="Q40" s="69"/>
      <c r="R40" s="71"/>
      <c r="S40" s="69"/>
      <c r="T40" s="69"/>
      <c r="W40" s="53"/>
      <c r="BU40" s="53"/>
      <c r="BV40" s="53"/>
    </row>
    <row r="41" spans="2:74" ht="15">
      <c r="B41" s="68"/>
      <c r="C41" s="68"/>
      <c r="D41" s="69"/>
      <c r="E41" s="90"/>
      <c r="F41" s="69"/>
      <c r="G41" s="69"/>
      <c r="H41" s="70"/>
      <c r="I41" s="69"/>
      <c r="J41" s="69"/>
      <c r="K41" s="70"/>
      <c r="L41" s="69"/>
      <c r="M41" s="69"/>
      <c r="N41" s="69"/>
      <c r="O41" s="69"/>
      <c r="P41" s="69"/>
      <c r="Q41" s="69"/>
      <c r="R41" s="71"/>
      <c r="S41" s="69"/>
      <c r="T41" s="69"/>
      <c r="W41" s="53"/>
      <c r="BU41" s="53"/>
      <c r="BV41" s="53"/>
    </row>
    <row r="42" spans="2:74" ht="15">
      <c r="B42" s="68"/>
      <c r="C42" s="68"/>
      <c r="D42" s="69"/>
      <c r="E42" s="90"/>
      <c r="F42" s="69"/>
      <c r="G42" s="69"/>
      <c r="H42" s="70"/>
      <c r="I42" s="69"/>
      <c r="J42" s="69"/>
      <c r="K42" s="70"/>
      <c r="L42" s="69"/>
      <c r="M42" s="69"/>
      <c r="N42" s="69"/>
      <c r="O42" s="69"/>
      <c r="P42" s="69"/>
      <c r="Q42" s="69"/>
      <c r="R42" s="71"/>
      <c r="S42" s="69"/>
      <c r="T42" s="69"/>
      <c r="W42" s="53"/>
      <c r="BU42" s="53"/>
      <c r="BV42" s="53"/>
    </row>
    <row r="43" spans="2:74" ht="15">
      <c r="B43" s="68"/>
      <c r="C43" s="68"/>
      <c r="D43" s="69"/>
      <c r="E43" s="90"/>
      <c r="F43" s="69"/>
      <c r="G43" s="69"/>
      <c r="H43" s="70"/>
      <c r="I43" s="69"/>
      <c r="J43" s="69"/>
      <c r="K43" s="70"/>
      <c r="L43" s="69"/>
      <c r="M43" s="69"/>
      <c r="N43" s="69"/>
      <c r="O43" s="69"/>
      <c r="P43" s="69"/>
      <c r="Q43" s="69"/>
      <c r="R43" s="71"/>
      <c r="S43" s="69"/>
      <c r="T43" s="69"/>
      <c r="W43" s="53"/>
      <c r="BU43" s="53"/>
      <c r="BV43" s="53"/>
    </row>
    <row r="44" spans="2:74" ht="15">
      <c r="B44" s="68"/>
      <c r="C44" s="68"/>
      <c r="D44" s="69"/>
      <c r="E44" s="90"/>
      <c r="F44" s="69"/>
      <c r="G44" s="69"/>
      <c r="H44" s="70"/>
      <c r="I44" s="69"/>
      <c r="J44" s="69"/>
      <c r="K44" s="70"/>
      <c r="L44" s="69"/>
      <c r="M44" s="69"/>
      <c r="N44" s="69"/>
      <c r="O44" s="69"/>
      <c r="P44" s="69"/>
      <c r="Q44" s="69"/>
      <c r="R44" s="71"/>
      <c r="S44" s="69"/>
      <c r="T44" s="69"/>
      <c r="W44" s="53"/>
      <c r="BU44" s="53"/>
      <c r="BV44" s="53"/>
    </row>
    <row r="45" spans="2:74" ht="15">
      <c r="B45" s="68"/>
      <c r="C45" s="68"/>
      <c r="D45" s="69"/>
      <c r="E45" s="90"/>
      <c r="F45" s="69"/>
      <c r="G45" s="69"/>
      <c r="H45" s="70"/>
      <c r="I45" s="69"/>
      <c r="J45" s="69"/>
      <c r="K45" s="70"/>
      <c r="L45" s="69"/>
      <c r="M45" s="69"/>
      <c r="N45" s="69"/>
      <c r="O45" s="69"/>
      <c r="P45" s="69"/>
      <c r="Q45" s="69"/>
      <c r="R45" s="71"/>
      <c r="S45" s="69"/>
      <c r="T45" s="69"/>
      <c r="W45" s="53"/>
      <c r="BU45" s="53"/>
      <c r="BV45" s="53"/>
    </row>
    <row r="46" spans="2:74" ht="15">
      <c r="B46" s="68"/>
      <c r="C46" s="68"/>
      <c r="D46" s="69"/>
      <c r="E46" s="90"/>
      <c r="F46" s="69"/>
      <c r="G46" s="69"/>
      <c r="H46" s="70"/>
      <c r="I46" s="69"/>
      <c r="J46" s="69"/>
      <c r="K46" s="70"/>
      <c r="L46" s="69"/>
      <c r="M46" s="69"/>
      <c r="N46" s="69"/>
      <c r="O46" s="69"/>
      <c r="P46" s="69"/>
      <c r="Q46" s="69"/>
      <c r="R46" s="71"/>
      <c r="S46" s="69"/>
      <c r="T46" s="69"/>
      <c r="W46" s="53"/>
      <c r="BU46" s="53"/>
      <c r="BV46" s="53"/>
    </row>
    <row r="47" spans="2:74" ht="15">
      <c r="B47" s="68"/>
      <c r="C47" s="68"/>
      <c r="D47" s="69"/>
      <c r="E47" s="90"/>
      <c r="F47" s="69"/>
      <c r="G47" s="69"/>
      <c r="H47" s="70"/>
      <c r="I47" s="69"/>
      <c r="J47" s="69"/>
      <c r="K47" s="70"/>
      <c r="L47" s="69"/>
      <c r="M47" s="69"/>
      <c r="N47" s="69"/>
      <c r="O47" s="69"/>
      <c r="P47" s="69"/>
      <c r="Q47" s="69"/>
      <c r="R47" s="71"/>
      <c r="S47" s="69"/>
      <c r="T47" s="69"/>
      <c r="W47" s="53"/>
      <c r="BU47" s="53"/>
      <c r="BV47" s="53"/>
    </row>
    <row r="48" spans="2:74" ht="15">
      <c r="B48" s="68"/>
      <c r="C48" s="68"/>
      <c r="D48" s="69"/>
      <c r="E48" s="90"/>
      <c r="F48" s="69"/>
      <c r="G48" s="69"/>
      <c r="H48" s="70"/>
      <c r="I48" s="69"/>
      <c r="J48" s="69"/>
      <c r="K48" s="70"/>
      <c r="L48" s="69"/>
      <c r="M48" s="69"/>
      <c r="N48" s="69"/>
      <c r="O48" s="69"/>
      <c r="P48" s="69"/>
      <c r="Q48" s="69"/>
      <c r="R48" s="71"/>
      <c r="S48" s="69"/>
      <c r="T48" s="69"/>
      <c r="W48" s="53"/>
      <c r="BU48" s="53"/>
      <c r="BV48" s="53"/>
    </row>
    <row r="49" spans="2:74" ht="15">
      <c r="B49" s="68"/>
      <c r="C49" s="68"/>
      <c r="D49" s="69"/>
      <c r="E49" s="90"/>
      <c r="F49" s="69"/>
      <c r="G49" s="69"/>
      <c r="H49" s="70"/>
      <c r="I49" s="69"/>
      <c r="J49" s="69"/>
      <c r="K49" s="70"/>
      <c r="L49" s="69"/>
      <c r="M49" s="69"/>
      <c r="N49" s="69"/>
      <c r="O49" s="69"/>
      <c r="P49" s="69"/>
      <c r="Q49" s="69"/>
      <c r="R49" s="71"/>
      <c r="S49" s="69"/>
      <c r="T49" s="69"/>
      <c r="W49" s="53"/>
      <c r="BU49" s="53"/>
      <c r="BV49" s="53"/>
    </row>
    <row r="50" spans="2:74" ht="15">
      <c r="B50" s="68"/>
      <c r="C50" s="68"/>
      <c r="D50" s="69"/>
      <c r="E50" s="90"/>
      <c r="F50" s="69"/>
      <c r="G50" s="69"/>
      <c r="H50" s="70"/>
      <c r="I50" s="69"/>
      <c r="J50" s="69"/>
      <c r="K50" s="70"/>
      <c r="L50" s="69"/>
      <c r="M50" s="69"/>
      <c r="N50" s="69"/>
      <c r="O50" s="69"/>
      <c r="P50" s="69"/>
      <c r="Q50" s="69"/>
      <c r="R50" s="71"/>
      <c r="S50" s="69"/>
      <c r="T50" s="69"/>
      <c r="W50" s="53"/>
      <c r="BU50" s="53"/>
      <c r="BV50" s="53"/>
    </row>
    <row r="51" spans="2:74" ht="15">
      <c r="B51" s="68"/>
      <c r="C51" s="68"/>
      <c r="D51" s="69"/>
      <c r="E51" s="90"/>
      <c r="F51" s="69"/>
      <c r="G51" s="69"/>
      <c r="H51" s="70"/>
      <c r="I51" s="69"/>
      <c r="J51" s="69"/>
      <c r="K51" s="70"/>
      <c r="L51" s="69"/>
      <c r="M51" s="69"/>
      <c r="N51" s="69"/>
      <c r="O51" s="69"/>
      <c r="P51" s="69"/>
      <c r="Q51" s="69"/>
      <c r="R51" s="71"/>
      <c r="S51" s="69"/>
      <c r="T51" s="69"/>
      <c r="W51" s="53"/>
      <c r="BU51" s="53"/>
      <c r="BV51" s="53"/>
    </row>
    <row r="52" spans="2:74" ht="15">
      <c r="B52" s="68"/>
      <c r="C52" s="68"/>
      <c r="D52" s="69"/>
      <c r="E52" s="90"/>
      <c r="F52" s="69"/>
      <c r="G52" s="69"/>
      <c r="H52" s="70"/>
      <c r="I52" s="69"/>
      <c r="J52" s="69"/>
      <c r="K52" s="70"/>
      <c r="L52" s="69"/>
      <c r="M52" s="69"/>
      <c r="N52" s="69"/>
      <c r="O52" s="69"/>
      <c r="P52" s="69"/>
      <c r="Q52" s="69"/>
      <c r="R52" s="71"/>
      <c r="S52" s="69"/>
      <c r="T52" s="69"/>
      <c r="W52" s="53"/>
      <c r="BU52" s="53"/>
      <c r="BV52" s="53"/>
    </row>
    <row r="53" spans="2:74" ht="15">
      <c r="B53" s="68"/>
      <c r="C53" s="68"/>
      <c r="D53" s="69"/>
      <c r="E53" s="90"/>
      <c r="F53" s="69"/>
      <c r="G53" s="69"/>
      <c r="H53" s="70"/>
      <c r="I53" s="69"/>
      <c r="J53" s="69"/>
      <c r="K53" s="70"/>
      <c r="L53" s="69"/>
      <c r="M53" s="69"/>
      <c r="N53" s="69"/>
      <c r="O53" s="69"/>
      <c r="P53" s="69"/>
      <c r="Q53" s="69"/>
      <c r="R53" s="71"/>
      <c r="S53" s="69"/>
      <c r="T53" s="69"/>
      <c r="W53" s="53"/>
      <c r="BU53" s="53"/>
      <c r="BV53" s="53"/>
    </row>
    <row r="54" spans="2:74" ht="15">
      <c r="B54" s="68"/>
      <c r="C54" s="68"/>
      <c r="D54" s="69"/>
      <c r="E54" s="90"/>
      <c r="F54" s="69"/>
      <c r="G54" s="69"/>
      <c r="H54" s="70"/>
      <c r="I54" s="69"/>
      <c r="J54" s="69"/>
      <c r="K54" s="70"/>
      <c r="L54" s="69"/>
      <c r="M54" s="69"/>
      <c r="N54" s="69"/>
      <c r="O54" s="69"/>
      <c r="P54" s="69"/>
      <c r="Q54" s="69"/>
      <c r="R54" s="71"/>
      <c r="S54" s="69"/>
      <c r="T54" s="69"/>
      <c r="W54" s="53"/>
      <c r="BU54" s="53"/>
      <c r="BV54" s="53"/>
    </row>
    <row r="55" spans="2:74" ht="15">
      <c r="B55" s="68"/>
      <c r="C55" s="68"/>
      <c r="D55" s="69"/>
      <c r="E55" s="90"/>
      <c r="F55" s="69"/>
      <c r="G55" s="69"/>
      <c r="H55" s="70"/>
      <c r="I55" s="69"/>
      <c r="J55" s="69"/>
      <c r="K55" s="70"/>
      <c r="L55" s="69"/>
      <c r="M55" s="69"/>
      <c r="N55" s="69"/>
      <c r="O55" s="69"/>
      <c r="P55" s="69"/>
      <c r="Q55" s="69"/>
      <c r="R55" s="71"/>
      <c r="S55" s="69"/>
      <c r="T55" s="69"/>
      <c r="W55" s="53"/>
      <c r="BU55" s="53"/>
      <c r="BV55" s="53"/>
    </row>
    <row r="56" spans="2:74" ht="15">
      <c r="B56" s="68"/>
      <c r="C56" s="68"/>
      <c r="D56" s="69"/>
      <c r="E56" s="90"/>
      <c r="F56" s="69"/>
      <c r="G56" s="69"/>
      <c r="H56" s="70"/>
      <c r="I56" s="69"/>
      <c r="J56" s="69"/>
      <c r="K56" s="70"/>
      <c r="L56" s="69"/>
      <c r="M56" s="69"/>
      <c r="N56" s="69"/>
      <c r="O56" s="69"/>
      <c r="P56" s="69"/>
      <c r="Q56" s="69"/>
      <c r="R56" s="71"/>
      <c r="S56" s="69"/>
      <c r="T56" s="69"/>
      <c r="W56" s="53"/>
      <c r="BU56" s="53"/>
      <c r="BV56" s="53"/>
    </row>
    <row r="57" spans="2:74" ht="15">
      <c r="B57" s="68"/>
      <c r="C57" s="68"/>
      <c r="D57" s="69"/>
      <c r="E57" s="90"/>
      <c r="F57" s="69"/>
      <c r="G57" s="69"/>
      <c r="H57" s="70"/>
      <c r="I57" s="69"/>
      <c r="J57" s="69"/>
      <c r="K57" s="70"/>
      <c r="L57" s="69"/>
      <c r="M57" s="69"/>
      <c r="N57" s="69"/>
      <c r="O57" s="69"/>
      <c r="P57" s="69"/>
      <c r="Q57" s="69"/>
      <c r="R57" s="71"/>
      <c r="S57" s="69"/>
      <c r="T57" s="69"/>
      <c r="W57" s="53"/>
      <c r="BU57" s="53"/>
      <c r="BV57" s="53"/>
    </row>
    <row r="58" spans="2:74" ht="15">
      <c r="B58" s="68"/>
      <c r="C58" s="68"/>
      <c r="D58" s="69"/>
      <c r="E58" s="90"/>
      <c r="F58" s="69"/>
      <c r="G58" s="69"/>
      <c r="H58" s="70"/>
      <c r="I58" s="69"/>
      <c r="J58" s="69"/>
      <c r="K58" s="70"/>
      <c r="L58" s="69"/>
      <c r="M58" s="69"/>
      <c r="N58" s="69"/>
      <c r="O58" s="69"/>
      <c r="P58" s="69"/>
      <c r="Q58" s="69"/>
      <c r="R58" s="71"/>
      <c r="S58" s="69"/>
      <c r="T58" s="69"/>
      <c r="W58" s="53"/>
      <c r="BU58" s="53"/>
      <c r="BV58" s="53"/>
    </row>
    <row r="59" spans="2:74" ht="15">
      <c r="B59" s="68"/>
      <c r="C59" s="68"/>
      <c r="D59" s="69"/>
      <c r="E59" s="90"/>
      <c r="F59" s="69"/>
      <c r="G59" s="69"/>
      <c r="H59" s="70"/>
      <c r="I59" s="69"/>
      <c r="J59" s="69"/>
      <c r="K59" s="70"/>
      <c r="L59" s="69"/>
      <c r="M59" s="69"/>
      <c r="N59" s="69"/>
      <c r="O59" s="69"/>
      <c r="P59" s="69"/>
      <c r="Q59" s="69"/>
      <c r="R59" s="71"/>
      <c r="S59" s="69"/>
      <c r="T59" s="69"/>
      <c r="W59" s="53"/>
      <c r="BU59" s="53"/>
      <c r="BV59" s="53"/>
    </row>
    <row r="60" spans="2:74" ht="15">
      <c r="B60" s="68"/>
      <c r="C60" s="68"/>
      <c r="D60" s="69"/>
      <c r="E60" s="90"/>
      <c r="F60" s="69"/>
      <c r="G60" s="69"/>
      <c r="H60" s="70"/>
      <c r="I60" s="69"/>
      <c r="J60" s="69"/>
      <c r="K60" s="70"/>
      <c r="L60" s="69"/>
      <c r="M60" s="69"/>
      <c r="N60" s="69"/>
      <c r="O60" s="69"/>
      <c r="P60" s="69"/>
      <c r="Q60" s="69"/>
      <c r="R60" s="71"/>
      <c r="S60" s="69"/>
      <c r="T60" s="69"/>
      <c r="W60" s="53"/>
      <c r="BU60" s="53"/>
      <c r="BV60" s="53"/>
    </row>
    <row r="61" spans="2:74" ht="15">
      <c r="B61" s="68"/>
      <c r="C61" s="68"/>
      <c r="D61" s="69"/>
      <c r="E61" s="90"/>
      <c r="F61" s="69"/>
      <c r="G61" s="69"/>
      <c r="H61" s="70"/>
      <c r="I61" s="69"/>
      <c r="J61" s="69"/>
      <c r="K61" s="70"/>
      <c r="L61" s="69"/>
      <c r="M61" s="69"/>
      <c r="N61" s="69"/>
      <c r="O61" s="69"/>
      <c r="P61" s="69"/>
      <c r="Q61" s="69"/>
      <c r="R61" s="71"/>
      <c r="S61" s="69"/>
      <c r="T61" s="69"/>
      <c r="W61" s="53"/>
      <c r="BU61" s="53"/>
      <c r="BV61" s="53"/>
    </row>
    <row r="62" spans="2:74" ht="15">
      <c r="B62" s="68"/>
      <c r="C62" s="68"/>
      <c r="D62" s="69"/>
      <c r="E62" s="90"/>
      <c r="F62" s="69"/>
      <c r="G62" s="69"/>
      <c r="H62" s="70"/>
      <c r="I62" s="69"/>
      <c r="J62" s="69"/>
      <c r="K62" s="70"/>
      <c r="L62" s="69"/>
      <c r="M62" s="69"/>
      <c r="N62" s="69"/>
      <c r="O62" s="69"/>
      <c r="P62" s="69"/>
      <c r="Q62" s="69"/>
      <c r="R62" s="71"/>
      <c r="S62" s="69"/>
      <c r="T62" s="69"/>
      <c r="W62" s="53"/>
      <c r="BU62" s="53"/>
      <c r="BV62" s="53"/>
    </row>
    <row r="63" spans="2:74" ht="15">
      <c r="B63" s="68"/>
      <c r="C63" s="68"/>
      <c r="D63" s="69"/>
      <c r="E63" s="90"/>
      <c r="F63" s="69"/>
      <c r="G63" s="69"/>
      <c r="H63" s="70"/>
      <c r="I63" s="69"/>
      <c r="J63" s="69"/>
      <c r="K63" s="70"/>
      <c r="L63" s="69"/>
      <c r="M63" s="69"/>
      <c r="N63" s="69"/>
      <c r="O63" s="69"/>
      <c r="P63" s="69"/>
      <c r="Q63" s="69"/>
      <c r="R63" s="71"/>
      <c r="S63" s="69"/>
      <c r="T63" s="69"/>
      <c r="W63" s="53"/>
      <c r="BU63" s="53"/>
      <c r="BV63" s="53"/>
    </row>
    <row r="64" spans="2:74" ht="15">
      <c r="B64" s="68"/>
      <c r="C64" s="68"/>
      <c r="D64" s="69"/>
      <c r="E64" s="90"/>
      <c r="F64" s="69"/>
      <c r="G64" s="69"/>
      <c r="H64" s="70"/>
      <c r="I64" s="69"/>
      <c r="J64" s="69"/>
      <c r="K64" s="70"/>
      <c r="L64" s="69"/>
      <c r="M64" s="69"/>
      <c r="N64" s="69"/>
      <c r="O64" s="69"/>
      <c r="P64" s="69"/>
      <c r="Q64" s="69"/>
      <c r="R64" s="71"/>
      <c r="S64" s="69"/>
      <c r="T64" s="69"/>
      <c r="W64" s="53"/>
      <c r="BU64" s="53"/>
      <c r="BV64" s="53"/>
    </row>
    <row r="65" spans="2:74" ht="15">
      <c r="B65" s="68"/>
      <c r="C65" s="68"/>
      <c r="D65" s="69"/>
      <c r="E65" s="90"/>
      <c r="F65" s="69"/>
      <c r="G65" s="69"/>
      <c r="H65" s="70"/>
      <c r="I65" s="69"/>
      <c r="J65" s="69"/>
      <c r="K65" s="70"/>
      <c r="L65" s="69"/>
      <c r="M65" s="69"/>
      <c r="N65" s="69"/>
      <c r="O65" s="69"/>
      <c r="P65" s="69"/>
      <c r="Q65" s="69"/>
      <c r="R65" s="71"/>
      <c r="S65" s="69"/>
      <c r="T65" s="69"/>
      <c r="W65" s="53"/>
      <c r="BU65" s="53"/>
      <c r="BV65" s="53"/>
    </row>
    <row r="66" spans="2:74" ht="15">
      <c r="B66" s="68"/>
      <c r="C66" s="68"/>
      <c r="D66" s="69"/>
      <c r="E66" s="90"/>
      <c r="F66" s="69"/>
      <c r="G66" s="69"/>
      <c r="H66" s="70"/>
      <c r="I66" s="69"/>
      <c r="J66" s="69"/>
      <c r="K66" s="70"/>
      <c r="L66" s="69"/>
      <c r="M66" s="69"/>
      <c r="N66" s="69"/>
      <c r="O66" s="69"/>
      <c r="P66" s="69"/>
      <c r="Q66" s="69"/>
      <c r="R66" s="71"/>
      <c r="S66" s="69"/>
      <c r="T66" s="69"/>
      <c r="W66" s="53"/>
      <c r="BU66" s="53"/>
      <c r="BV66" s="53"/>
    </row>
    <row r="67" spans="2:74" ht="15">
      <c r="B67" s="68"/>
      <c r="C67" s="68"/>
      <c r="D67" s="69"/>
      <c r="E67" s="90"/>
      <c r="F67" s="69"/>
      <c r="G67" s="69"/>
      <c r="H67" s="70"/>
      <c r="I67" s="69"/>
      <c r="J67" s="69"/>
      <c r="K67" s="70"/>
      <c r="L67" s="69"/>
      <c r="M67" s="69"/>
      <c r="N67" s="69"/>
      <c r="O67" s="69"/>
      <c r="P67" s="69"/>
      <c r="Q67" s="69"/>
      <c r="R67" s="71"/>
      <c r="S67" s="69"/>
      <c r="T67" s="69"/>
      <c r="W67" s="53"/>
      <c r="BU67" s="53"/>
      <c r="BV67" s="53"/>
    </row>
    <row r="68" spans="2:74" ht="15">
      <c r="B68" s="68"/>
      <c r="C68" s="68"/>
      <c r="D68" s="69"/>
      <c r="E68" s="90"/>
      <c r="F68" s="69"/>
      <c r="G68" s="69"/>
      <c r="H68" s="70"/>
      <c r="I68" s="69"/>
      <c r="J68" s="69"/>
      <c r="K68" s="70"/>
      <c r="L68" s="69"/>
      <c r="M68" s="69"/>
      <c r="N68" s="69"/>
      <c r="O68" s="69"/>
      <c r="P68" s="69"/>
      <c r="Q68" s="69"/>
      <c r="R68" s="71"/>
      <c r="S68" s="69"/>
      <c r="T68" s="69"/>
      <c r="W68" s="53"/>
      <c r="BU68" s="53"/>
      <c r="BV68" s="53"/>
    </row>
    <row r="69" spans="2:74" ht="15">
      <c r="B69" s="68"/>
      <c r="C69" s="68"/>
      <c r="D69" s="69"/>
      <c r="E69" s="90"/>
      <c r="F69" s="69"/>
      <c r="G69" s="69"/>
      <c r="H69" s="70"/>
      <c r="I69" s="69"/>
      <c r="J69" s="69"/>
      <c r="K69" s="70"/>
      <c r="L69" s="69"/>
      <c r="M69" s="69"/>
      <c r="N69" s="69"/>
      <c r="O69" s="69"/>
      <c r="P69" s="69"/>
      <c r="Q69" s="69"/>
      <c r="R69" s="71"/>
      <c r="S69" s="69"/>
      <c r="T69" s="69"/>
      <c r="W69" s="53"/>
      <c r="BU69" s="53"/>
      <c r="BV69" s="53"/>
    </row>
    <row r="70" spans="2:74" ht="15">
      <c r="B70" s="68"/>
      <c r="C70" s="68"/>
      <c r="D70" s="69"/>
      <c r="E70" s="90"/>
      <c r="F70" s="69"/>
      <c r="G70" s="69"/>
      <c r="H70" s="70"/>
      <c r="I70" s="69"/>
      <c r="J70" s="69"/>
      <c r="K70" s="70"/>
      <c r="L70" s="69"/>
      <c r="M70" s="69"/>
      <c r="N70" s="69"/>
      <c r="O70" s="69"/>
      <c r="P70" s="69"/>
      <c r="Q70" s="69"/>
      <c r="R70" s="71"/>
      <c r="S70" s="69"/>
      <c r="T70" s="69"/>
      <c r="W70" s="53"/>
      <c r="BU70" s="53"/>
      <c r="BV70" s="53"/>
    </row>
    <row r="71" spans="2:74" ht="15">
      <c r="B71" s="68"/>
      <c r="C71" s="68"/>
      <c r="D71" s="69"/>
      <c r="E71" s="90"/>
      <c r="F71" s="69"/>
      <c r="G71" s="69"/>
      <c r="H71" s="70"/>
      <c r="I71" s="69"/>
      <c r="J71" s="69"/>
      <c r="K71" s="70"/>
      <c r="L71" s="69"/>
      <c r="M71" s="69"/>
      <c r="N71" s="69"/>
      <c r="O71" s="69"/>
      <c r="P71" s="69"/>
      <c r="Q71" s="69"/>
      <c r="R71" s="71"/>
      <c r="S71" s="69"/>
      <c r="T71" s="69"/>
      <c r="W71" s="53"/>
      <c r="BU71" s="53"/>
      <c r="BV71" s="53"/>
    </row>
    <row r="72" spans="2:74" ht="15">
      <c r="B72" s="68"/>
      <c r="C72" s="68"/>
      <c r="D72" s="69"/>
      <c r="E72" s="90"/>
      <c r="F72" s="69"/>
      <c r="G72" s="69"/>
      <c r="H72" s="70"/>
      <c r="I72" s="69"/>
      <c r="J72" s="69"/>
      <c r="K72" s="70"/>
      <c r="L72" s="69"/>
      <c r="M72" s="69"/>
      <c r="N72" s="69"/>
      <c r="O72" s="69"/>
      <c r="P72" s="69"/>
      <c r="Q72" s="69"/>
      <c r="R72" s="71"/>
      <c r="S72" s="69"/>
      <c r="T72" s="69"/>
      <c r="W72" s="53"/>
      <c r="BU72" s="53"/>
      <c r="BV72" s="53"/>
    </row>
    <row r="73" spans="2:74" ht="15">
      <c r="B73" s="68"/>
      <c r="C73" s="68"/>
      <c r="D73" s="69"/>
      <c r="E73" s="90"/>
      <c r="F73" s="69"/>
      <c r="G73" s="69"/>
      <c r="H73" s="70"/>
      <c r="I73" s="69"/>
      <c r="J73" s="69"/>
      <c r="K73" s="70"/>
      <c r="L73" s="69"/>
      <c r="M73" s="69"/>
      <c r="N73" s="69"/>
      <c r="O73" s="69"/>
      <c r="P73" s="69"/>
      <c r="Q73" s="69"/>
      <c r="R73" s="71"/>
      <c r="S73" s="69"/>
      <c r="T73" s="69"/>
      <c r="W73" s="53"/>
      <c r="BU73" s="53"/>
      <c r="BV73" s="53"/>
    </row>
    <row r="74" spans="2:74" ht="15">
      <c r="B74" s="68"/>
      <c r="C74" s="68"/>
      <c r="D74" s="69"/>
      <c r="E74" s="90"/>
      <c r="F74" s="69"/>
      <c r="G74" s="69"/>
      <c r="H74" s="70"/>
      <c r="I74" s="69"/>
      <c r="J74" s="69"/>
      <c r="K74" s="70"/>
      <c r="L74" s="69"/>
      <c r="M74" s="69"/>
      <c r="N74" s="69"/>
      <c r="O74" s="69"/>
      <c r="P74" s="69"/>
      <c r="Q74" s="69"/>
      <c r="R74" s="71"/>
      <c r="S74" s="69"/>
      <c r="T74" s="69"/>
      <c r="W74" s="53"/>
      <c r="BU74" s="53"/>
      <c r="BV74" s="53"/>
    </row>
    <row r="75" spans="2:74" ht="15">
      <c r="B75" s="68"/>
      <c r="C75" s="68"/>
      <c r="D75" s="69"/>
      <c r="E75" s="90"/>
      <c r="F75" s="69"/>
      <c r="G75" s="69"/>
      <c r="H75" s="70"/>
      <c r="I75" s="69"/>
      <c r="J75" s="69"/>
      <c r="K75" s="70"/>
      <c r="L75" s="69"/>
      <c r="M75" s="69"/>
      <c r="N75" s="69"/>
      <c r="O75" s="69"/>
      <c r="P75" s="69"/>
      <c r="Q75" s="69"/>
      <c r="R75" s="71"/>
      <c r="S75" s="69"/>
      <c r="T75" s="69"/>
      <c r="W75" s="53"/>
      <c r="BU75" s="53"/>
      <c r="BV75" s="53"/>
    </row>
    <row r="76" spans="2:74" ht="15">
      <c r="B76" s="68"/>
      <c r="C76" s="68"/>
      <c r="D76" s="69"/>
      <c r="E76" s="90"/>
      <c r="F76" s="69"/>
      <c r="G76" s="69"/>
      <c r="H76" s="70"/>
      <c r="I76" s="69"/>
      <c r="J76" s="69"/>
      <c r="K76" s="70"/>
      <c r="L76" s="69"/>
      <c r="M76" s="69"/>
      <c r="N76" s="69"/>
      <c r="O76" s="69"/>
      <c r="P76" s="69"/>
      <c r="Q76" s="69"/>
      <c r="R76" s="71"/>
      <c r="S76" s="69"/>
      <c r="T76" s="69"/>
      <c r="W76" s="53"/>
      <c r="BU76" s="53"/>
      <c r="BV76" s="53"/>
    </row>
    <row r="77" spans="2:74" ht="15">
      <c r="B77" s="68"/>
      <c r="C77" s="68"/>
      <c r="D77" s="69"/>
      <c r="E77" s="90"/>
      <c r="F77" s="69"/>
      <c r="G77" s="69"/>
      <c r="H77" s="70"/>
      <c r="I77" s="69"/>
      <c r="J77" s="69"/>
      <c r="K77" s="70"/>
      <c r="L77" s="69"/>
      <c r="M77" s="69"/>
      <c r="N77" s="69"/>
      <c r="O77" s="69"/>
      <c r="P77" s="69"/>
      <c r="Q77" s="69"/>
      <c r="R77" s="71"/>
      <c r="S77" s="69"/>
      <c r="T77" s="69"/>
      <c r="W77" s="53"/>
      <c r="BU77" s="53"/>
      <c r="BV77" s="53"/>
    </row>
    <row r="78" spans="2:74" ht="15">
      <c r="B78" s="68"/>
      <c r="C78" s="68"/>
      <c r="D78" s="69"/>
      <c r="E78" s="90"/>
      <c r="F78" s="69"/>
      <c r="G78" s="69"/>
      <c r="H78" s="70"/>
      <c r="I78" s="69"/>
      <c r="J78" s="69"/>
      <c r="K78" s="70"/>
      <c r="L78" s="69"/>
      <c r="M78" s="69"/>
      <c r="N78" s="69"/>
      <c r="O78" s="69"/>
      <c r="P78" s="69"/>
      <c r="Q78" s="69"/>
      <c r="R78" s="71"/>
      <c r="S78" s="69"/>
      <c r="T78" s="69"/>
      <c r="W78" s="53"/>
      <c r="BU78" s="53"/>
      <c r="BV78" s="53"/>
    </row>
    <row r="79" spans="2:74" ht="15">
      <c r="B79" s="68"/>
      <c r="C79" s="68"/>
      <c r="D79" s="69"/>
      <c r="E79" s="90"/>
      <c r="F79" s="69"/>
      <c r="G79" s="69"/>
      <c r="H79" s="70"/>
      <c r="I79" s="69"/>
      <c r="J79" s="69"/>
      <c r="K79" s="70"/>
      <c r="L79" s="69"/>
      <c r="M79" s="69"/>
      <c r="N79" s="69"/>
      <c r="O79" s="69"/>
      <c r="P79" s="69"/>
      <c r="Q79" s="69"/>
      <c r="R79" s="71"/>
      <c r="S79" s="69"/>
      <c r="T79" s="69"/>
      <c r="W79" s="53"/>
      <c r="BU79" s="53"/>
      <c r="BV79" s="53"/>
    </row>
    <row r="80" spans="2:74" ht="15">
      <c r="B80" s="68"/>
      <c r="C80" s="68"/>
      <c r="D80" s="69"/>
      <c r="E80" s="90"/>
      <c r="F80" s="69"/>
      <c r="G80" s="69"/>
      <c r="H80" s="70"/>
      <c r="I80" s="69"/>
      <c r="J80" s="69"/>
      <c r="K80" s="70"/>
      <c r="L80" s="69"/>
      <c r="M80" s="69"/>
      <c r="N80" s="69"/>
      <c r="O80" s="69"/>
      <c r="P80" s="69"/>
      <c r="Q80" s="69"/>
      <c r="R80" s="71"/>
      <c r="S80" s="69"/>
      <c r="T80" s="69"/>
      <c r="W80" s="53"/>
      <c r="BU80" s="53"/>
      <c r="BV80" s="53"/>
    </row>
    <row r="81" spans="2:74" ht="15">
      <c r="B81" s="68"/>
      <c r="C81" s="68"/>
      <c r="D81" s="69"/>
      <c r="E81" s="90"/>
      <c r="F81" s="69"/>
      <c r="G81" s="69"/>
      <c r="H81" s="70"/>
      <c r="I81" s="69"/>
      <c r="J81" s="69"/>
      <c r="K81" s="70"/>
      <c r="L81" s="69"/>
      <c r="M81" s="69"/>
      <c r="N81" s="69"/>
      <c r="O81" s="69"/>
      <c r="P81" s="69"/>
      <c r="Q81" s="69"/>
      <c r="R81" s="71"/>
      <c r="S81" s="69"/>
      <c r="T81" s="69"/>
      <c r="W81" s="53"/>
      <c r="BU81" s="53"/>
      <c r="BV81" s="53"/>
    </row>
    <row r="82" spans="2:74" ht="15">
      <c r="B82" s="68"/>
      <c r="C82" s="68"/>
      <c r="D82" s="69"/>
      <c r="E82" s="90"/>
      <c r="F82" s="69"/>
      <c r="G82" s="69"/>
      <c r="H82" s="70"/>
      <c r="I82" s="69"/>
      <c r="J82" s="69"/>
      <c r="K82" s="70"/>
      <c r="L82" s="69"/>
      <c r="M82" s="69"/>
      <c r="N82" s="69"/>
      <c r="O82" s="69"/>
      <c r="P82" s="69"/>
      <c r="Q82" s="69"/>
      <c r="R82" s="71"/>
      <c r="S82" s="69"/>
      <c r="T82" s="69"/>
      <c r="W82" s="53"/>
      <c r="BU82" s="53"/>
      <c r="BV82" s="53"/>
    </row>
    <row r="83" spans="2:74" ht="15">
      <c r="B83" s="68"/>
      <c r="C83" s="68"/>
      <c r="D83" s="69"/>
      <c r="E83" s="90"/>
      <c r="F83" s="69"/>
      <c r="G83" s="69"/>
      <c r="H83" s="70"/>
      <c r="I83" s="69"/>
      <c r="J83" s="69"/>
      <c r="K83" s="70"/>
      <c r="L83" s="69"/>
      <c r="M83" s="69"/>
      <c r="N83" s="69"/>
      <c r="O83" s="69"/>
      <c r="P83" s="69"/>
      <c r="Q83" s="69"/>
      <c r="R83" s="71"/>
      <c r="S83" s="69"/>
      <c r="T83" s="69"/>
      <c r="W83" s="53"/>
      <c r="BU83" s="53"/>
      <c r="BV83" s="53"/>
    </row>
    <row r="84" spans="2:74" ht="15">
      <c r="B84" s="68"/>
      <c r="C84" s="68"/>
      <c r="D84" s="69"/>
      <c r="E84" s="90"/>
      <c r="F84" s="69"/>
      <c r="G84" s="69"/>
      <c r="H84" s="70"/>
      <c r="I84" s="69"/>
      <c r="J84" s="69"/>
      <c r="K84" s="70"/>
      <c r="L84" s="69"/>
      <c r="M84" s="69"/>
      <c r="N84" s="69"/>
      <c r="O84" s="69"/>
      <c r="P84" s="69"/>
      <c r="Q84" s="69"/>
      <c r="R84" s="71"/>
      <c r="S84" s="69"/>
      <c r="T84" s="69"/>
      <c r="W84" s="53"/>
      <c r="BU84" s="53"/>
      <c r="BV84" s="53"/>
    </row>
    <row r="85" spans="2:74" ht="15">
      <c r="B85" s="68"/>
      <c r="C85" s="68"/>
      <c r="D85" s="69"/>
      <c r="E85" s="90"/>
      <c r="F85" s="69"/>
      <c r="G85" s="69"/>
      <c r="H85" s="70"/>
      <c r="I85" s="69"/>
      <c r="J85" s="69"/>
      <c r="K85" s="70"/>
      <c r="L85" s="69"/>
      <c r="M85" s="69"/>
      <c r="N85" s="69"/>
      <c r="O85" s="69"/>
      <c r="P85" s="69"/>
      <c r="Q85" s="69"/>
      <c r="R85" s="71"/>
      <c r="S85" s="69"/>
      <c r="T85" s="69"/>
      <c r="W85" s="53"/>
      <c r="BU85" s="53"/>
      <c r="BV85" s="53"/>
    </row>
    <row r="86" spans="2:74" ht="15">
      <c r="B86" s="68"/>
      <c r="C86" s="68"/>
      <c r="D86" s="69"/>
      <c r="E86" s="90"/>
      <c r="F86" s="69"/>
      <c r="G86" s="69"/>
      <c r="H86" s="70"/>
      <c r="I86" s="69"/>
      <c r="J86" s="69"/>
      <c r="K86" s="70"/>
      <c r="L86" s="69"/>
      <c r="M86" s="69"/>
      <c r="N86" s="69"/>
      <c r="O86" s="69"/>
      <c r="P86" s="69"/>
      <c r="Q86" s="69"/>
      <c r="R86" s="71"/>
      <c r="S86" s="69"/>
      <c r="T86" s="69"/>
      <c r="W86" s="53"/>
      <c r="BU86" s="53"/>
      <c r="BV86" s="53"/>
    </row>
    <row r="87" spans="2:74" ht="15">
      <c r="B87" s="68"/>
      <c r="C87" s="68"/>
      <c r="D87" s="69"/>
      <c r="E87" s="90"/>
      <c r="F87" s="69"/>
      <c r="G87" s="69"/>
      <c r="H87" s="70"/>
      <c r="I87" s="69"/>
      <c r="J87" s="69"/>
      <c r="K87" s="70"/>
      <c r="L87" s="69"/>
      <c r="M87" s="69"/>
      <c r="N87" s="69"/>
      <c r="O87" s="69"/>
      <c r="P87" s="69"/>
      <c r="Q87" s="69"/>
      <c r="R87" s="71"/>
      <c r="S87" s="69"/>
      <c r="T87" s="69"/>
      <c r="W87" s="53"/>
      <c r="BU87" s="53"/>
      <c r="BV87" s="53"/>
    </row>
    <row r="88" spans="2:74" ht="15">
      <c r="B88" s="68"/>
      <c r="C88" s="68"/>
      <c r="D88" s="69"/>
      <c r="E88" s="90"/>
      <c r="F88" s="69"/>
      <c r="G88" s="69"/>
      <c r="H88" s="70"/>
      <c r="I88" s="69"/>
      <c r="J88" s="69"/>
      <c r="K88" s="70"/>
      <c r="L88" s="69"/>
      <c r="M88" s="69"/>
      <c r="N88" s="69"/>
      <c r="O88" s="69"/>
      <c r="P88" s="69"/>
      <c r="Q88" s="69"/>
      <c r="R88" s="71"/>
      <c r="S88" s="69"/>
      <c r="T88" s="69"/>
      <c r="W88" s="53"/>
      <c r="BU88" s="53"/>
      <c r="BV88" s="53"/>
    </row>
    <row r="89" spans="2:74" ht="15">
      <c r="B89" s="68"/>
      <c r="C89" s="68"/>
      <c r="D89" s="69"/>
      <c r="E89" s="90"/>
      <c r="F89" s="69"/>
      <c r="G89" s="69"/>
      <c r="H89" s="70"/>
      <c r="I89" s="69"/>
      <c r="J89" s="69"/>
      <c r="K89" s="70"/>
      <c r="L89" s="69"/>
      <c r="M89" s="69"/>
      <c r="N89" s="69"/>
      <c r="O89" s="69"/>
      <c r="P89" s="69"/>
      <c r="Q89" s="69"/>
      <c r="R89" s="71"/>
      <c r="S89" s="69"/>
      <c r="T89" s="69"/>
      <c r="W89" s="53"/>
      <c r="BU89" s="53"/>
      <c r="BV89" s="53"/>
    </row>
    <row r="90" spans="2:74" ht="15">
      <c r="B90" s="68"/>
      <c r="C90" s="68"/>
      <c r="D90" s="69"/>
      <c r="E90" s="90"/>
      <c r="F90" s="69"/>
      <c r="G90" s="69"/>
      <c r="H90" s="70"/>
      <c r="I90" s="69"/>
      <c r="J90" s="69"/>
      <c r="K90" s="70"/>
      <c r="L90" s="69"/>
      <c r="M90" s="69"/>
      <c r="N90" s="69"/>
      <c r="O90" s="69"/>
      <c r="P90" s="69"/>
      <c r="Q90" s="69"/>
      <c r="R90" s="71"/>
      <c r="S90" s="69"/>
      <c r="T90" s="69"/>
      <c r="W90" s="53"/>
      <c r="BU90" s="53"/>
      <c r="BV90" s="53"/>
    </row>
    <row r="91" spans="2:74" ht="15">
      <c r="B91" s="68"/>
      <c r="C91" s="68"/>
      <c r="D91" s="69"/>
      <c r="E91" s="90"/>
      <c r="F91" s="69"/>
      <c r="G91" s="69"/>
      <c r="H91" s="70"/>
      <c r="I91" s="69"/>
      <c r="J91" s="69"/>
      <c r="K91" s="70"/>
      <c r="L91" s="69"/>
      <c r="M91" s="69"/>
      <c r="N91" s="69"/>
      <c r="O91" s="69"/>
      <c r="P91" s="69"/>
      <c r="Q91" s="69"/>
      <c r="R91" s="71"/>
      <c r="S91" s="69"/>
      <c r="T91" s="69"/>
      <c r="W91" s="53"/>
      <c r="BU91" s="53"/>
      <c r="BV91" s="53"/>
    </row>
    <row r="92" spans="2:74" ht="15">
      <c r="B92" s="68"/>
      <c r="C92" s="68"/>
      <c r="D92" s="69"/>
      <c r="E92" s="90"/>
      <c r="F92" s="69"/>
      <c r="G92" s="69"/>
      <c r="H92" s="70"/>
      <c r="I92" s="69"/>
      <c r="J92" s="69"/>
      <c r="K92" s="70"/>
      <c r="L92" s="69"/>
      <c r="M92" s="69"/>
      <c r="N92" s="69"/>
      <c r="O92" s="69"/>
      <c r="P92" s="69"/>
      <c r="Q92" s="69"/>
      <c r="R92" s="71"/>
      <c r="S92" s="69"/>
      <c r="T92" s="69"/>
      <c r="W92" s="53"/>
      <c r="BU92" s="53"/>
      <c r="BV92" s="53"/>
    </row>
    <row r="93" spans="2:74" ht="15">
      <c r="B93" s="68"/>
      <c r="C93" s="68"/>
      <c r="D93" s="69"/>
      <c r="E93" s="90"/>
      <c r="F93" s="69"/>
      <c r="G93" s="69"/>
      <c r="H93" s="70"/>
      <c r="I93" s="69"/>
      <c r="J93" s="69"/>
      <c r="K93" s="70"/>
      <c r="L93" s="69"/>
      <c r="M93" s="69"/>
      <c r="N93" s="69"/>
      <c r="O93" s="69"/>
      <c r="P93" s="69"/>
      <c r="Q93" s="69"/>
      <c r="R93" s="71"/>
      <c r="S93" s="69"/>
      <c r="T93" s="69"/>
      <c r="W93" s="53"/>
      <c r="BU93" s="53"/>
      <c r="BV93" s="53"/>
    </row>
    <row r="94" spans="2:74" ht="15">
      <c r="B94" s="68"/>
      <c r="C94" s="68"/>
      <c r="D94" s="69"/>
      <c r="E94" s="90"/>
      <c r="F94" s="69"/>
      <c r="G94" s="69"/>
      <c r="H94" s="70"/>
      <c r="I94" s="69"/>
      <c r="J94" s="69"/>
      <c r="K94" s="70"/>
      <c r="L94" s="69"/>
      <c r="M94" s="69"/>
      <c r="N94" s="69"/>
      <c r="O94" s="69"/>
      <c r="P94" s="69"/>
      <c r="Q94" s="69"/>
      <c r="R94" s="71"/>
      <c r="S94" s="69"/>
      <c r="T94" s="69"/>
      <c r="W94" s="53"/>
      <c r="BU94" s="53"/>
      <c r="BV94" s="53"/>
    </row>
    <row r="95" spans="2:74" ht="15">
      <c r="B95" s="68"/>
      <c r="C95" s="68"/>
      <c r="D95" s="69"/>
      <c r="E95" s="90"/>
      <c r="F95" s="69"/>
      <c r="G95" s="69"/>
      <c r="H95" s="70"/>
      <c r="I95" s="69"/>
      <c r="J95" s="69"/>
      <c r="K95" s="70"/>
      <c r="L95" s="69"/>
      <c r="M95" s="69"/>
      <c r="N95" s="69"/>
      <c r="O95" s="69"/>
      <c r="P95" s="69"/>
      <c r="Q95" s="69"/>
      <c r="R95" s="71"/>
      <c r="S95" s="69"/>
      <c r="T95" s="69"/>
      <c r="W95" s="53"/>
      <c r="BU95" s="53"/>
      <c r="BV95" s="53"/>
    </row>
    <row r="96" spans="2:74" ht="15">
      <c r="B96" s="68"/>
      <c r="C96" s="68"/>
      <c r="D96" s="69"/>
      <c r="E96" s="90"/>
      <c r="F96" s="69"/>
      <c r="G96" s="69"/>
      <c r="H96" s="70"/>
      <c r="I96" s="69"/>
      <c r="J96" s="69"/>
      <c r="K96" s="70"/>
      <c r="L96" s="69"/>
      <c r="M96" s="69"/>
      <c r="N96" s="69"/>
      <c r="O96" s="69"/>
      <c r="P96" s="69"/>
      <c r="Q96" s="69"/>
      <c r="R96" s="71"/>
      <c r="S96" s="69"/>
      <c r="T96" s="69"/>
      <c r="W96" s="53"/>
      <c r="BU96" s="53"/>
      <c r="BV96" s="53"/>
    </row>
    <row r="97" spans="2:74" ht="15">
      <c r="B97" s="68"/>
      <c r="C97" s="68"/>
      <c r="D97" s="69"/>
      <c r="E97" s="90"/>
      <c r="F97" s="69"/>
      <c r="G97" s="69"/>
      <c r="H97" s="70"/>
      <c r="I97" s="69"/>
      <c r="J97" s="69"/>
      <c r="K97" s="70"/>
      <c r="L97" s="69"/>
      <c r="M97" s="69"/>
      <c r="N97" s="69"/>
      <c r="O97" s="69"/>
      <c r="P97" s="69"/>
      <c r="Q97" s="69"/>
      <c r="R97" s="71"/>
      <c r="S97" s="69"/>
      <c r="T97" s="69"/>
      <c r="W97" s="53"/>
      <c r="BU97" s="53"/>
      <c r="BV97" s="53"/>
    </row>
    <row r="98" spans="2:74" ht="15">
      <c r="B98" s="68"/>
      <c r="C98" s="68"/>
      <c r="D98" s="69"/>
      <c r="E98" s="90"/>
      <c r="F98" s="69"/>
      <c r="G98" s="69"/>
      <c r="H98" s="70"/>
      <c r="I98" s="69"/>
      <c r="J98" s="69"/>
      <c r="K98" s="70"/>
      <c r="L98" s="69"/>
      <c r="M98" s="69"/>
      <c r="N98" s="69"/>
      <c r="O98" s="69"/>
      <c r="P98" s="69"/>
      <c r="Q98" s="69"/>
      <c r="R98" s="71"/>
      <c r="S98" s="69"/>
      <c r="T98" s="69"/>
      <c r="W98" s="53"/>
      <c r="BU98" s="53"/>
      <c r="BV98" s="53"/>
    </row>
    <row r="99" spans="2:74" ht="15">
      <c r="B99" s="68"/>
      <c r="C99" s="68"/>
      <c r="D99" s="69"/>
      <c r="E99" s="90"/>
      <c r="F99" s="69"/>
      <c r="G99" s="69"/>
      <c r="H99" s="70"/>
      <c r="I99" s="69"/>
      <c r="J99" s="69"/>
      <c r="K99" s="70"/>
      <c r="L99" s="69"/>
      <c r="M99" s="69"/>
      <c r="N99" s="69"/>
      <c r="O99" s="69"/>
      <c r="P99" s="69"/>
      <c r="Q99" s="69"/>
      <c r="R99" s="71"/>
      <c r="S99" s="69"/>
      <c r="T99" s="69"/>
      <c r="W99" s="53"/>
      <c r="BU99" s="53"/>
      <c r="BV99" s="53"/>
    </row>
    <row r="100" spans="2:74" ht="15">
      <c r="B100" s="68"/>
      <c r="C100" s="68"/>
      <c r="D100" s="69"/>
      <c r="E100" s="90"/>
      <c r="F100" s="69"/>
      <c r="G100" s="69"/>
      <c r="H100" s="70"/>
      <c r="I100" s="69"/>
      <c r="J100" s="69"/>
      <c r="K100" s="70"/>
      <c r="L100" s="69"/>
      <c r="M100" s="69"/>
      <c r="N100" s="69"/>
      <c r="O100" s="69"/>
      <c r="P100" s="69"/>
      <c r="Q100" s="69"/>
      <c r="R100" s="71"/>
      <c r="S100" s="69"/>
      <c r="T100" s="69"/>
      <c r="W100" s="53"/>
      <c r="BU100" s="53"/>
      <c r="BV100" s="53"/>
    </row>
    <row r="101" spans="2:74" ht="15">
      <c r="B101" s="68"/>
      <c r="C101" s="68"/>
      <c r="D101" s="69"/>
      <c r="E101" s="90"/>
      <c r="F101" s="69"/>
      <c r="G101" s="69"/>
      <c r="H101" s="70"/>
      <c r="I101" s="69"/>
      <c r="J101" s="69"/>
      <c r="K101" s="70"/>
      <c r="L101" s="69"/>
      <c r="M101" s="69"/>
      <c r="N101" s="69"/>
      <c r="O101" s="69"/>
      <c r="P101" s="69"/>
      <c r="Q101" s="69"/>
      <c r="R101" s="71"/>
      <c r="S101" s="69"/>
      <c r="T101" s="69"/>
      <c r="W101" s="53"/>
      <c r="BU101" s="53"/>
      <c r="BV101" s="53"/>
    </row>
    <row r="102" spans="2:74" ht="15">
      <c r="B102" s="68"/>
      <c r="C102" s="68"/>
      <c r="D102" s="69"/>
      <c r="E102" s="90"/>
      <c r="F102" s="69"/>
      <c r="G102" s="69"/>
      <c r="H102" s="70"/>
      <c r="I102" s="69"/>
      <c r="J102" s="69"/>
      <c r="K102" s="70"/>
      <c r="L102" s="69"/>
      <c r="M102" s="69"/>
      <c r="N102" s="69"/>
      <c r="O102" s="69"/>
      <c r="P102" s="69"/>
      <c r="Q102" s="69"/>
      <c r="R102" s="71"/>
      <c r="S102" s="69"/>
      <c r="T102" s="69"/>
      <c r="W102" s="53"/>
      <c r="BU102" s="53"/>
      <c r="BV102" s="53"/>
    </row>
    <row r="103" spans="2:74" ht="15">
      <c r="B103" s="68"/>
      <c r="C103" s="68"/>
      <c r="D103" s="69"/>
      <c r="E103" s="90"/>
      <c r="F103" s="69"/>
      <c r="G103" s="69"/>
      <c r="H103" s="70"/>
      <c r="I103" s="69"/>
      <c r="J103" s="69"/>
      <c r="K103" s="70"/>
      <c r="L103" s="69"/>
      <c r="M103" s="69"/>
      <c r="N103" s="69"/>
      <c r="O103" s="69"/>
      <c r="P103" s="69"/>
      <c r="Q103" s="69"/>
      <c r="R103" s="71"/>
      <c r="S103" s="69"/>
      <c r="T103" s="69"/>
      <c r="W103" s="53"/>
      <c r="BU103" s="53"/>
      <c r="BV103" s="53"/>
    </row>
    <row r="104" spans="2:74" ht="15">
      <c r="B104" s="68"/>
      <c r="C104" s="68"/>
      <c r="D104" s="69"/>
      <c r="E104" s="90"/>
      <c r="F104" s="69"/>
      <c r="G104" s="69"/>
      <c r="H104" s="70"/>
      <c r="I104" s="69"/>
      <c r="J104" s="69"/>
      <c r="K104" s="70"/>
      <c r="L104" s="69"/>
      <c r="M104" s="69"/>
      <c r="N104" s="69"/>
      <c r="O104" s="69"/>
      <c r="P104" s="69"/>
      <c r="Q104" s="69"/>
      <c r="R104" s="71"/>
      <c r="S104" s="69"/>
      <c r="T104" s="69"/>
      <c r="W104" s="53"/>
      <c r="BU104" s="53"/>
      <c r="BV104" s="53"/>
    </row>
    <row r="105" spans="2:74" ht="15">
      <c r="B105" s="68"/>
      <c r="C105" s="68"/>
      <c r="D105" s="69"/>
      <c r="E105" s="90"/>
      <c r="F105" s="69"/>
      <c r="G105" s="69"/>
      <c r="H105" s="70"/>
      <c r="I105" s="69"/>
      <c r="J105" s="69"/>
      <c r="K105" s="70"/>
      <c r="L105" s="69"/>
      <c r="M105" s="69"/>
      <c r="N105" s="69"/>
      <c r="O105" s="69"/>
      <c r="P105" s="69"/>
      <c r="Q105" s="69"/>
      <c r="R105" s="71"/>
      <c r="S105" s="69"/>
      <c r="T105" s="69"/>
      <c r="W105" s="53"/>
      <c r="BU105" s="53"/>
      <c r="BV105" s="53"/>
    </row>
    <row r="106" spans="2:74" ht="15">
      <c r="B106" s="68"/>
      <c r="C106" s="68"/>
      <c r="D106" s="69"/>
      <c r="E106" s="90"/>
      <c r="F106" s="69"/>
      <c r="G106" s="69"/>
      <c r="H106" s="70"/>
      <c r="I106" s="69"/>
      <c r="J106" s="69"/>
      <c r="K106" s="70"/>
      <c r="L106" s="69"/>
      <c r="M106" s="69"/>
      <c r="N106" s="69"/>
      <c r="O106" s="69"/>
      <c r="P106" s="69"/>
      <c r="Q106" s="69"/>
      <c r="R106" s="71"/>
      <c r="S106" s="69"/>
      <c r="T106" s="69"/>
      <c r="W106" s="53"/>
      <c r="BU106" s="53"/>
      <c r="BV106" s="53"/>
    </row>
    <row r="107" spans="2:74" ht="15">
      <c r="B107" s="68"/>
      <c r="C107" s="68"/>
      <c r="D107" s="69"/>
      <c r="E107" s="90"/>
      <c r="F107" s="69"/>
      <c r="G107" s="69"/>
      <c r="H107" s="70"/>
      <c r="I107" s="69"/>
      <c r="J107" s="69"/>
      <c r="K107" s="70"/>
      <c r="L107" s="69"/>
      <c r="M107" s="69"/>
      <c r="N107" s="69"/>
      <c r="O107" s="69"/>
      <c r="P107" s="69"/>
      <c r="Q107" s="69"/>
      <c r="R107" s="71"/>
      <c r="S107" s="69"/>
      <c r="T107" s="69"/>
      <c r="W107" s="53"/>
      <c r="BU107" s="53"/>
      <c r="BV107" s="53"/>
    </row>
    <row r="108" spans="2:74" ht="15">
      <c r="B108" s="68"/>
      <c r="C108" s="68"/>
      <c r="D108" s="69"/>
      <c r="E108" s="90"/>
      <c r="F108" s="69"/>
      <c r="G108" s="69"/>
      <c r="H108" s="70"/>
      <c r="I108" s="69"/>
      <c r="J108" s="69"/>
      <c r="K108" s="70"/>
      <c r="L108" s="69"/>
      <c r="M108" s="69"/>
      <c r="N108" s="69"/>
      <c r="O108" s="69"/>
      <c r="P108" s="69"/>
      <c r="Q108" s="69"/>
      <c r="R108" s="71"/>
      <c r="S108" s="69"/>
      <c r="T108" s="69"/>
      <c r="W108" s="53"/>
      <c r="BU108" s="53"/>
      <c r="BV108" s="53"/>
    </row>
    <row r="109" spans="2:74" ht="15">
      <c r="B109" s="68"/>
      <c r="C109" s="68"/>
      <c r="D109" s="69"/>
      <c r="E109" s="90"/>
      <c r="F109" s="69"/>
      <c r="G109" s="69"/>
      <c r="H109" s="70"/>
      <c r="I109" s="69"/>
      <c r="J109" s="69"/>
      <c r="K109" s="70"/>
      <c r="L109" s="69"/>
      <c r="M109" s="69"/>
      <c r="N109" s="69"/>
      <c r="O109" s="69"/>
      <c r="P109" s="69"/>
      <c r="Q109" s="69"/>
      <c r="R109" s="71"/>
      <c r="S109" s="69"/>
      <c r="T109" s="69"/>
      <c r="W109" s="53"/>
      <c r="BU109" s="53"/>
      <c r="BV109" s="53"/>
    </row>
    <row r="110" spans="2:74" ht="15">
      <c r="B110" s="68"/>
      <c r="C110" s="68"/>
      <c r="D110" s="69"/>
      <c r="E110" s="90"/>
      <c r="F110" s="69"/>
      <c r="G110" s="69"/>
      <c r="H110" s="70"/>
      <c r="I110" s="69"/>
      <c r="J110" s="69"/>
      <c r="K110" s="70"/>
      <c r="L110" s="69"/>
      <c r="M110" s="69"/>
      <c r="N110" s="69"/>
      <c r="O110" s="69"/>
      <c r="P110" s="69"/>
      <c r="Q110" s="69"/>
      <c r="R110" s="71"/>
      <c r="S110" s="69"/>
      <c r="T110" s="69"/>
      <c r="W110" s="53"/>
      <c r="BU110" s="53"/>
      <c r="BV110" s="53"/>
    </row>
    <row r="111" spans="2:74" ht="15">
      <c r="B111" s="68"/>
      <c r="C111" s="68"/>
      <c r="D111" s="69"/>
      <c r="E111" s="90"/>
      <c r="F111" s="69"/>
      <c r="G111" s="69"/>
      <c r="H111" s="70"/>
      <c r="I111" s="69"/>
      <c r="J111" s="69"/>
      <c r="K111" s="70"/>
      <c r="L111" s="69"/>
      <c r="M111" s="69"/>
      <c r="N111" s="69"/>
      <c r="O111" s="69"/>
      <c r="P111" s="69"/>
      <c r="Q111" s="69"/>
      <c r="R111" s="71"/>
      <c r="S111" s="69"/>
      <c r="T111" s="69"/>
      <c r="W111" s="53"/>
      <c r="BU111" s="53"/>
      <c r="BV111" s="53"/>
    </row>
    <row r="112" spans="2:74" ht="15">
      <c r="B112" s="68"/>
      <c r="C112" s="68"/>
      <c r="D112" s="69"/>
      <c r="E112" s="90"/>
      <c r="F112" s="69"/>
      <c r="G112" s="69"/>
      <c r="H112" s="70"/>
      <c r="I112" s="69"/>
      <c r="J112" s="69"/>
      <c r="K112" s="70"/>
      <c r="L112" s="69"/>
      <c r="M112" s="69"/>
      <c r="N112" s="69"/>
      <c r="O112" s="69"/>
      <c r="P112" s="69"/>
      <c r="Q112" s="69"/>
      <c r="R112" s="71"/>
      <c r="S112" s="69"/>
      <c r="T112" s="69"/>
      <c r="W112" s="53"/>
      <c r="BU112" s="53"/>
      <c r="BV112" s="53"/>
    </row>
    <row r="113" spans="2:74" ht="15">
      <c r="B113" s="68"/>
      <c r="C113" s="68"/>
      <c r="D113" s="69"/>
      <c r="E113" s="90"/>
      <c r="F113" s="69"/>
      <c r="G113" s="69"/>
      <c r="H113" s="70"/>
      <c r="I113" s="69"/>
      <c r="J113" s="69"/>
      <c r="K113" s="70"/>
      <c r="L113" s="69"/>
      <c r="M113" s="69"/>
      <c r="N113" s="69"/>
      <c r="O113" s="69"/>
      <c r="P113" s="69"/>
      <c r="Q113" s="69"/>
      <c r="R113" s="71"/>
      <c r="S113" s="69"/>
      <c r="T113" s="69"/>
      <c r="W113" s="53"/>
      <c r="BU113" s="53"/>
      <c r="BV113" s="53"/>
    </row>
    <row r="114" spans="2:74" ht="15">
      <c r="B114" s="68"/>
      <c r="C114" s="68"/>
      <c r="D114" s="69"/>
      <c r="E114" s="90"/>
      <c r="F114" s="69"/>
      <c r="G114" s="69"/>
      <c r="H114" s="70"/>
      <c r="I114" s="69"/>
      <c r="J114" s="69"/>
      <c r="K114" s="70"/>
      <c r="L114" s="69"/>
      <c r="M114" s="69"/>
      <c r="N114" s="69"/>
      <c r="O114" s="69"/>
      <c r="P114" s="69"/>
      <c r="Q114" s="69"/>
      <c r="R114" s="71"/>
      <c r="S114" s="69"/>
      <c r="T114" s="69"/>
      <c r="W114" s="53"/>
      <c r="BU114" s="53"/>
      <c r="BV114" s="53"/>
    </row>
    <row r="115" spans="2:74" ht="15">
      <c r="B115" s="68"/>
      <c r="C115" s="68"/>
      <c r="D115" s="69"/>
      <c r="E115" s="90"/>
      <c r="F115" s="69"/>
      <c r="G115" s="69"/>
      <c r="H115" s="70"/>
      <c r="I115" s="69"/>
      <c r="J115" s="69"/>
      <c r="K115" s="70"/>
      <c r="L115" s="69"/>
      <c r="M115" s="69"/>
      <c r="N115" s="69"/>
      <c r="O115" s="69"/>
      <c r="P115" s="69"/>
      <c r="Q115" s="69"/>
      <c r="R115" s="71"/>
      <c r="S115" s="69"/>
      <c r="T115" s="69"/>
      <c r="W115" s="53"/>
      <c r="BU115" s="53"/>
      <c r="BV115" s="53"/>
    </row>
    <row r="116" spans="2:74" ht="15">
      <c r="B116" s="68"/>
      <c r="C116" s="68"/>
      <c r="D116" s="69"/>
      <c r="E116" s="90"/>
      <c r="F116" s="69"/>
      <c r="G116" s="69"/>
      <c r="H116" s="70"/>
      <c r="I116" s="69"/>
      <c r="J116" s="69"/>
      <c r="K116" s="70"/>
      <c r="L116" s="69"/>
      <c r="M116" s="69"/>
      <c r="N116" s="69"/>
      <c r="O116" s="69"/>
      <c r="P116" s="69"/>
      <c r="Q116" s="69"/>
      <c r="R116" s="71"/>
      <c r="S116" s="69"/>
      <c r="T116" s="69"/>
      <c r="W116" s="53"/>
      <c r="BU116" s="53"/>
      <c r="BV116" s="53"/>
    </row>
    <row r="117" spans="2:74" ht="15">
      <c r="B117" s="68"/>
      <c r="C117" s="68"/>
      <c r="D117" s="69"/>
      <c r="E117" s="90"/>
      <c r="F117" s="69"/>
      <c r="G117" s="69"/>
      <c r="H117" s="70"/>
      <c r="I117" s="69"/>
      <c r="J117" s="69"/>
      <c r="K117" s="70"/>
      <c r="L117" s="69"/>
      <c r="M117" s="69"/>
      <c r="N117" s="69"/>
      <c r="O117" s="69"/>
      <c r="P117" s="69"/>
      <c r="Q117" s="69"/>
      <c r="R117" s="71"/>
      <c r="S117" s="69"/>
      <c r="T117" s="69"/>
      <c r="W117" s="53"/>
      <c r="BU117" s="53"/>
      <c r="BV117" s="53"/>
    </row>
    <row r="118" spans="2:74" ht="15">
      <c r="B118" s="68"/>
      <c r="C118" s="68"/>
      <c r="D118" s="69"/>
      <c r="E118" s="90"/>
      <c r="F118" s="69"/>
      <c r="G118" s="69"/>
      <c r="H118" s="70"/>
      <c r="I118" s="69"/>
      <c r="J118" s="69"/>
      <c r="K118" s="70"/>
      <c r="L118" s="69"/>
      <c r="M118" s="69"/>
      <c r="N118" s="69"/>
      <c r="O118" s="69"/>
      <c r="P118" s="69"/>
      <c r="Q118" s="69"/>
      <c r="R118" s="71"/>
      <c r="S118" s="69"/>
      <c r="T118" s="69"/>
      <c r="W118" s="53"/>
      <c r="BU118" s="53"/>
      <c r="BV118" s="53"/>
    </row>
    <row r="119" spans="2:74" ht="15">
      <c r="B119" s="68"/>
      <c r="C119" s="68"/>
      <c r="D119" s="69"/>
      <c r="E119" s="90"/>
      <c r="F119" s="69"/>
      <c r="G119" s="69"/>
      <c r="H119" s="70"/>
      <c r="I119" s="69"/>
      <c r="J119" s="69"/>
      <c r="K119" s="70"/>
      <c r="L119" s="69"/>
      <c r="M119" s="69"/>
      <c r="N119" s="69"/>
      <c r="O119" s="69"/>
      <c r="P119" s="69"/>
      <c r="Q119" s="69"/>
      <c r="R119" s="71"/>
      <c r="S119" s="69"/>
      <c r="T119" s="69"/>
      <c r="W119" s="53"/>
      <c r="BU119" s="53"/>
      <c r="BV119" s="53"/>
    </row>
    <row r="120" spans="2:74" ht="15">
      <c r="B120" s="68"/>
      <c r="C120" s="68"/>
      <c r="D120" s="69"/>
      <c r="E120" s="90"/>
      <c r="F120" s="69"/>
      <c r="G120" s="69"/>
      <c r="H120" s="70"/>
      <c r="I120" s="69"/>
      <c r="J120" s="69"/>
      <c r="K120" s="70"/>
      <c r="L120" s="69"/>
      <c r="M120" s="69"/>
      <c r="N120" s="69"/>
      <c r="O120" s="69"/>
      <c r="P120" s="69"/>
      <c r="Q120" s="69"/>
      <c r="R120" s="71"/>
      <c r="S120" s="69"/>
      <c r="T120" s="69"/>
      <c r="W120" s="53"/>
      <c r="BU120" s="53"/>
      <c r="BV120" s="53"/>
    </row>
    <row r="121" spans="2:74" ht="15">
      <c r="B121" s="68"/>
      <c r="C121" s="68"/>
      <c r="D121" s="69"/>
      <c r="E121" s="90"/>
      <c r="F121" s="69"/>
      <c r="G121" s="69"/>
      <c r="H121" s="70"/>
      <c r="I121" s="69"/>
      <c r="J121" s="69"/>
      <c r="K121" s="70"/>
      <c r="L121" s="69"/>
      <c r="M121" s="69"/>
      <c r="N121" s="69"/>
      <c r="O121" s="69"/>
      <c r="P121" s="69"/>
      <c r="Q121" s="69"/>
      <c r="R121" s="71"/>
      <c r="S121" s="69"/>
      <c r="T121" s="69"/>
      <c r="W121" s="53"/>
      <c r="BU121" s="53"/>
      <c r="BV121" s="53"/>
    </row>
    <row r="122" spans="2:74" ht="15">
      <c r="B122" s="68"/>
      <c r="C122" s="68"/>
      <c r="D122" s="69"/>
      <c r="E122" s="90"/>
      <c r="F122" s="69"/>
      <c r="G122" s="69"/>
      <c r="H122" s="70"/>
      <c r="I122" s="69"/>
      <c r="J122" s="69"/>
      <c r="K122" s="70"/>
      <c r="L122" s="69"/>
      <c r="M122" s="69"/>
      <c r="N122" s="69"/>
      <c r="O122" s="69"/>
      <c r="P122" s="69"/>
      <c r="Q122" s="69"/>
      <c r="R122" s="71"/>
      <c r="S122" s="69"/>
      <c r="T122" s="69"/>
      <c r="W122" s="53"/>
      <c r="BU122" s="53"/>
      <c r="BV122" s="53"/>
    </row>
    <row r="123" spans="2:74" ht="15">
      <c r="B123" s="68"/>
      <c r="C123" s="68"/>
      <c r="D123" s="69"/>
      <c r="E123" s="90"/>
      <c r="F123" s="69"/>
      <c r="G123" s="69"/>
      <c r="H123" s="70"/>
      <c r="I123" s="69"/>
      <c r="J123" s="69"/>
      <c r="K123" s="70"/>
      <c r="L123" s="69"/>
      <c r="M123" s="69"/>
      <c r="N123" s="69"/>
      <c r="O123" s="69"/>
      <c r="P123" s="69"/>
      <c r="Q123" s="69"/>
      <c r="R123" s="71"/>
      <c r="S123" s="69"/>
      <c r="T123" s="69"/>
      <c r="W123" s="53"/>
      <c r="BU123" s="53"/>
      <c r="BV123" s="53"/>
    </row>
    <row r="124" spans="2:74" ht="15">
      <c r="B124" s="68"/>
      <c r="C124" s="68"/>
      <c r="D124" s="69"/>
      <c r="E124" s="90"/>
      <c r="F124" s="69"/>
      <c r="G124" s="69"/>
      <c r="H124" s="70"/>
      <c r="I124" s="69"/>
      <c r="J124" s="69"/>
      <c r="K124" s="70"/>
      <c r="L124" s="69"/>
      <c r="M124" s="69"/>
      <c r="N124" s="69"/>
      <c r="O124" s="69"/>
      <c r="P124" s="69"/>
      <c r="Q124" s="69"/>
      <c r="R124" s="71"/>
      <c r="S124" s="69"/>
      <c r="T124" s="69"/>
      <c r="W124" s="53"/>
      <c r="BU124" s="53"/>
      <c r="BV124" s="53"/>
    </row>
    <row r="125" spans="2:74" ht="15">
      <c r="B125" s="68"/>
      <c r="C125" s="68"/>
      <c r="D125" s="69"/>
      <c r="E125" s="90"/>
      <c r="F125" s="69"/>
      <c r="G125" s="69"/>
      <c r="H125" s="70"/>
      <c r="I125" s="69"/>
      <c r="J125" s="69"/>
      <c r="K125" s="70"/>
      <c r="L125" s="69"/>
      <c r="M125" s="69"/>
      <c r="N125" s="69"/>
      <c r="O125" s="69"/>
      <c r="P125" s="69"/>
      <c r="Q125" s="69"/>
      <c r="R125" s="71"/>
      <c r="S125" s="69"/>
      <c r="T125" s="69"/>
      <c r="W125" s="53"/>
      <c r="BU125" s="53"/>
      <c r="BV125" s="53"/>
    </row>
    <row r="126" spans="2:74" ht="15">
      <c r="B126" s="68"/>
      <c r="C126" s="68"/>
      <c r="D126" s="69"/>
      <c r="E126" s="90"/>
      <c r="F126" s="69"/>
      <c r="G126" s="69"/>
      <c r="H126" s="70"/>
      <c r="I126" s="69"/>
      <c r="J126" s="69"/>
      <c r="K126" s="70"/>
      <c r="L126" s="69"/>
      <c r="M126" s="69"/>
      <c r="N126" s="69"/>
      <c r="O126" s="69"/>
      <c r="P126" s="69"/>
      <c r="Q126" s="69"/>
      <c r="R126" s="71"/>
      <c r="S126" s="69"/>
      <c r="T126" s="69"/>
      <c r="W126" s="53"/>
      <c r="BU126" s="53"/>
      <c r="BV126" s="53"/>
    </row>
    <row r="127" spans="2:74" ht="15">
      <c r="B127" s="68"/>
      <c r="C127" s="68"/>
      <c r="D127" s="69"/>
      <c r="E127" s="90"/>
      <c r="F127" s="69"/>
      <c r="G127" s="69"/>
      <c r="H127" s="70"/>
      <c r="I127" s="69"/>
      <c r="J127" s="69"/>
      <c r="K127" s="70"/>
      <c r="L127" s="69"/>
      <c r="M127" s="69"/>
      <c r="N127" s="69"/>
      <c r="O127" s="69"/>
      <c r="P127" s="69"/>
      <c r="Q127" s="69"/>
      <c r="R127" s="71"/>
      <c r="S127" s="69"/>
      <c r="T127" s="69"/>
      <c r="W127" s="53"/>
      <c r="BU127" s="53"/>
      <c r="BV127" s="53"/>
    </row>
    <row r="128" spans="2:74" ht="15">
      <c r="B128" s="68"/>
      <c r="C128" s="68"/>
      <c r="D128" s="69"/>
      <c r="E128" s="90"/>
      <c r="F128" s="69"/>
      <c r="G128" s="69"/>
      <c r="H128" s="70"/>
      <c r="I128" s="69"/>
      <c r="J128" s="69"/>
      <c r="K128" s="70"/>
      <c r="L128" s="69"/>
      <c r="M128" s="69"/>
      <c r="N128" s="69"/>
      <c r="O128" s="69"/>
      <c r="P128" s="69"/>
      <c r="Q128" s="69"/>
      <c r="R128" s="71"/>
      <c r="S128" s="69"/>
      <c r="T128" s="69"/>
      <c r="W128" s="53"/>
      <c r="BU128" s="53"/>
      <c r="BV128" s="53"/>
    </row>
    <row r="129" spans="2:74" ht="15">
      <c r="B129" s="68"/>
      <c r="C129" s="68"/>
      <c r="D129" s="69"/>
      <c r="E129" s="90"/>
      <c r="F129" s="69"/>
      <c r="G129" s="69"/>
      <c r="H129" s="70"/>
      <c r="I129" s="69"/>
      <c r="J129" s="69"/>
      <c r="K129" s="70"/>
      <c r="L129" s="69"/>
      <c r="M129" s="69"/>
      <c r="N129" s="69"/>
      <c r="O129" s="69"/>
      <c r="P129" s="69"/>
      <c r="Q129" s="69"/>
      <c r="R129" s="71"/>
      <c r="S129" s="69"/>
      <c r="T129" s="69"/>
      <c r="W129" s="53"/>
      <c r="BU129" s="53"/>
      <c r="BV129" s="53"/>
    </row>
    <row r="130" spans="2:74" ht="15">
      <c r="B130" s="68"/>
      <c r="C130" s="68"/>
      <c r="D130" s="69"/>
      <c r="E130" s="90"/>
      <c r="F130" s="69"/>
      <c r="G130" s="69"/>
      <c r="H130" s="70"/>
      <c r="I130" s="69"/>
      <c r="J130" s="69"/>
      <c r="K130" s="70"/>
      <c r="L130" s="69"/>
      <c r="M130" s="69"/>
      <c r="N130" s="69"/>
      <c r="O130" s="69"/>
      <c r="P130" s="69"/>
      <c r="Q130" s="69"/>
      <c r="R130" s="71"/>
      <c r="S130" s="69"/>
      <c r="T130" s="69"/>
      <c r="W130" s="53"/>
      <c r="BU130" s="53"/>
      <c r="BV130" s="53"/>
    </row>
    <row r="131" spans="2:74" ht="15">
      <c r="B131" s="68"/>
      <c r="C131" s="68"/>
      <c r="D131" s="69"/>
      <c r="E131" s="90"/>
      <c r="F131" s="69"/>
      <c r="G131" s="69"/>
      <c r="H131" s="70"/>
      <c r="I131" s="69"/>
      <c r="J131" s="69"/>
      <c r="K131" s="70"/>
      <c r="L131" s="69"/>
      <c r="M131" s="69"/>
      <c r="N131" s="69"/>
      <c r="O131" s="69"/>
      <c r="P131" s="69"/>
      <c r="Q131" s="69"/>
      <c r="R131" s="71"/>
      <c r="S131" s="69"/>
      <c r="T131" s="69"/>
      <c r="W131" s="53"/>
      <c r="BU131" s="53"/>
      <c r="BV131" s="53"/>
    </row>
    <row r="132" spans="2:74" ht="15">
      <c r="B132" s="68"/>
      <c r="C132" s="68"/>
      <c r="D132" s="69"/>
      <c r="E132" s="90"/>
      <c r="F132" s="69"/>
      <c r="G132" s="69"/>
      <c r="H132" s="70"/>
      <c r="I132" s="69"/>
      <c r="J132" s="69"/>
      <c r="K132" s="70"/>
      <c r="L132" s="69"/>
      <c r="M132" s="69"/>
      <c r="N132" s="69"/>
      <c r="O132" s="69"/>
      <c r="P132" s="69"/>
      <c r="Q132" s="69"/>
      <c r="R132" s="71"/>
      <c r="S132" s="69"/>
      <c r="T132" s="69"/>
      <c r="W132" s="53"/>
      <c r="BU132" s="53"/>
      <c r="BV132" s="53"/>
    </row>
    <row r="133" spans="2:74" ht="15">
      <c r="B133" s="68"/>
      <c r="C133" s="68"/>
      <c r="D133" s="69"/>
      <c r="E133" s="90"/>
      <c r="F133" s="69"/>
      <c r="G133" s="69"/>
      <c r="H133" s="70"/>
      <c r="I133" s="69"/>
      <c r="J133" s="69"/>
      <c r="K133" s="70"/>
      <c r="L133" s="69"/>
      <c r="M133" s="69"/>
      <c r="N133" s="69"/>
      <c r="O133" s="69"/>
      <c r="P133" s="69"/>
      <c r="Q133" s="69"/>
      <c r="R133" s="71"/>
      <c r="S133" s="69"/>
      <c r="T133" s="69"/>
      <c r="W133" s="53"/>
      <c r="BU133" s="53"/>
      <c r="BV133" s="53"/>
    </row>
    <row r="134" spans="2:74" ht="15">
      <c r="B134" s="68"/>
      <c r="C134" s="68"/>
      <c r="D134" s="69"/>
      <c r="E134" s="90"/>
      <c r="F134" s="69"/>
      <c r="G134" s="69"/>
      <c r="H134" s="70"/>
      <c r="I134" s="69"/>
      <c r="J134" s="69"/>
      <c r="K134" s="70"/>
      <c r="L134" s="69"/>
      <c r="M134" s="69"/>
      <c r="N134" s="69"/>
      <c r="O134" s="69"/>
      <c r="P134" s="69"/>
      <c r="Q134" s="69"/>
      <c r="R134" s="71"/>
      <c r="S134" s="69"/>
      <c r="T134" s="69"/>
      <c r="W134" s="53"/>
      <c r="BU134" s="53"/>
      <c r="BV134" s="53"/>
    </row>
    <row r="135" spans="2:74" ht="15">
      <c r="B135" s="68"/>
      <c r="C135" s="68"/>
      <c r="D135" s="69"/>
      <c r="E135" s="90"/>
      <c r="F135" s="69"/>
      <c r="G135" s="69"/>
      <c r="H135" s="70"/>
      <c r="I135" s="69"/>
      <c r="J135" s="69"/>
      <c r="K135" s="70"/>
      <c r="L135" s="69"/>
      <c r="M135" s="69"/>
      <c r="N135" s="69"/>
      <c r="O135" s="69"/>
      <c r="P135" s="69"/>
      <c r="Q135" s="69"/>
      <c r="R135" s="71"/>
      <c r="S135" s="69"/>
      <c r="T135" s="69"/>
      <c r="W135" s="53"/>
      <c r="BU135" s="53"/>
      <c r="BV135" s="53"/>
    </row>
    <row r="136" spans="2:74" ht="15">
      <c r="B136" s="68"/>
      <c r="C136" s="68"/>
      <c r="D136" s="69"/>
      <c r="E136" s="90"/>
      <c r="F136" s="69"/>
      <c r="G136" s="69"/>
      <c r="H136" s="70"/>
      <c r="I136" s="69"/>
      <c r="J136" s="69"/>
      <c r="K136" s="70"/>
      <c r="L136" s="69"/>
      <c r="M136" s="69"/>
      <c r="N136" s="69"/>
      <c r="O136" s="69"/>
      <c r="P136" s="69"/>
      <c r="Q136" s="69"/>
      <c r="R136" s="71"/>
      <c r="S136" s="69"/>
      <c r="T136" s="69"/>
      <c r="W136" s="53"/>
      <c r="BU136" s="53"/>
      <c r="BV136" s="53"/>
    </row>
    <row r="137" spans="2:74" ht="15">
      <c r="B137" s="68"/>
      <c r="C137" s="68"/>
      <c r="D137" s="69"/>
      <c r="E137" s="90"/>
      <c r="F137" s="69"/>
      <c r="G137" s="69"/>
      <c r="H137" s="70"/>
      <c r="I137" s="69"/>
      <c r="J137" s="69"/>
      <c r="K137" s="70"/>
      <c r="L137" s="69"/>
      <c r="M137" s="69"/>
      <c r="N137" s="69"/>
      <c r="O137" s="69"/>
      <c r="P137" s="69"/>
      <c r="Q137" s="69"/>
      <c r="R137" s="71"/>
      <c r="S137" s="69"/>
      <c r="T137" s="69"/>
      <c r="W137" s="53"/>
      <c r="BU137" s="53"/>
      <c r="BV137" s="53"/>
    </row>
    <row r="138" spans="2:74" ht="15">
      <c r="B138" s="68"/>
      <c r="C138" s="68"/>
      <c r="D138" s="69"/>
      <c r="E138" s="90"/>
      <c r="F138" s="69"/>
      <c r="G138" s="69"/>
      <c r="H138" s="70"/>
      <c r="I138" s="69"/>
      <c r="J138" s="69"/>
      <c r="K138" s="70"/>
      <c r="L138" s="69"/>
      <c r="M138" s="69"/>
      <c r="N138" s="69"/>
      <c r="O138" s="69"/>
      <c r="P138" s="69"/>
      <c r="Q138" s="69"/>
      <c r="R138" s="71"/>
      <c r="S138" s="69"/>
      <c r="T138" s="69"/>
      <c r="W138" s="53"/>
      <c r="BU138" s="53"/>
      <c r="BV138" s="53"/>
    </row>
    <row r="139" spans="2:74" ht="15">
      <c r="B139" s="68"/>
      <c r="C139" s="68"/>
      <c r="D139" s="69"/>
      <c r="E139" s="90"/>
      <c r="F139" s="69"/>
      <c r="G139" s="69"/>
      <c r="H139" s="70"/>
      <c r="I139" s="69"/>
      <c r="J139" s="69"/>
      <c r="K139" s="70"/>
      <c r="L139" s="69"/>
      <c r="M139" s="69"/>
      <c r="N139" s="69"/>
      <c r="O139" s="69"/>
      <c r="P139" s="69"/>
      <c r="Q139" s="69"/>
      <c r="R139" s="71"/>
      <c r="S139" s="69"/>
      <c r="T139" s="69"/>
      <c r="W139" s="53"/>
      <c r="BU139" s="53"/>
      <c r="BV139" s="53"/>
    </row>
    <row r="140" spans="2:74" ht="15">
      <c r="B140" s="68"/>
      <c r="C140" s="68"/>
      <c r="D140" s="69"/>
      <c r="E140" s="90"/>
      <c r="F140" s="69"/>
      <c r="G140" s="69"/>
      <c r="H140" s="70"/>
      <c r="I140" s="69"/>
      <c r="J140" s="69"/>
      <c r="K140" s="70"/>
      <c r="L140" s="69"/>
      <c r="M140" s="69"/>
      <c r="N140" s="69"/>
      <c r="O140" s="69"/>
      <c r="P140" s="69"/>
      <c r="Q140" s="69"/>
      <c r="R140" s="71"/>
      <c r="S140" s="69"/>
      <c r="T140" s="69"/>
      <c r="W140" s="53"/>
      <c r="BU140" s="53"/>
      <c r="BV140" s="53"/>
    </row>
    <row r="141" spans="2:74" ht="15">
      <c r="B141" s="68"/>
      <c r="C141" s="68"/>
      <c r="D141" s="69"/>
      <c r="E141" s="90"/>
      <c r="F141" s="69"/>
      <c r="G141" s="69"/>
      <c r="H141" s="70"/>
      <c r="I141" s="69"/>
      <c r="J141" s="69"/>
      <c r="K141" s="70"/>
      <c r="L141" s="69"/>
      <c r="M141" s="69"/>
      <c r="N141" s="69"/>
      <c r="O141" s="69"/>
      <c r="P141" s="69"/>
      <c r="Q141" s="69"/>
      <c r="R141" s="71"/>
      <c r="S141" s="69"/>
      <c r="T141" s="69"/>
      <c r="W141" s="53"/>
      <c r="BU141" s="53"/>
      <c r="BV141" s="53"/>
    </row>
    <row r="142" spans="2:74" ht="15">
      <c r="B142" s="68"/>
      <c r="C142" s="68"/>
      <c r="D142" s="69"/>
      <c r="E142" s="90"/>
      <c r="F142" s="69"/>
      <c r="G142" s="69"/>
      <c r="H142" s="70"/>
      <c r="I142" s="69"/>
      <c r="J142" s="69"/>
      <c r="K142" s="70"/>
      <c r="L142" s="69"/>
      <c r="M142" s="69"/>
      <c r="N142" s="69"/>
      <c r="O142" s="69"/>
      <c r="P142" s="69"/>
      <c r="Q142" s="69"/>
      <c r="R142" s="71"/>
      <c r="S142" s="69"/>
      <c r="T142" s="69"/>
      <c r="W142" s="53"/>
      <c r="BU142" s="53"/>
      <c r="BV142" s="53"/>
    </row>
    <row r="143" spans="2:74" ht="15">
      <c r="B143" s="68"/>
      <c r="C143" s="68"/>
      <c r="D143" s="69"/>
      <c r="E143" s="90"/>
      <c r="F143" s="69"/>
      <c r="G143" s="69"/>
      <c r="H143" s="70"/>
      <c r="I143" s="69"/>
      <c r="J143" s="69"/>
      <c r="K143" s="70"/>
      <c r="L143" s="69"/>
      <c r="M143" s="69"/>
      <c r="N143" s="69"/>
      <c r="O143" s="69"/>
      <c r="P143" s="69"/>
      <c r="Q143" s="69"/>
      <c r="R143" s="71"/>
      <c r="S143" s="69"/>
      <c r="T143" s="69"/>
      <c r="W143" s="53"/>
      <c r="BU143" s="53"/>
      <c r="BV143" s="53"/>
    </row>
    <row r="144" spans="2:74" ht="15">
      <c r="B144" s="68"/>
      <c r="C144" s="68"/>
      <c r="D144" s="69"/>
      <c r="E144" s="90"/>
      <c r="F144" s="69"/>
      <c r="G144" s="69"/>
      <c r="H144" s="70"/>
      <c r="I144" s="69"/>
      <c r="J144" s="69"/>
      <c r="K144" s="70"/>
      <c r="L144" s="69"/>
      <c r="M144" s="69"/>
      <c r="N144" s="69"/>
      <c r="O144" s="69"/>
      <c r="P144" s="69"/>
      <c r="Q144" s="69"/>
      <c r="R144" s="71"/>
      <c r="S144" s="69"/>
      <c r="T144" s="69"/>
      <c r="W144" s="53"/>
      <c r="BU144" s="53"/>
      <c r="BV144" s="53"/>
    </row>
    <row r="145" spans="2:74" ht="15">
      <c r="B145" s="68"/>
      <c r="C145" s="68"/>
      <c r="D145" s="69"/>
      <c r="E145" s="90"/>
      <c r="F145" s="69"/>
      <c r="G145" s="69"/>
      <c r="H145" s="70"/>
      <c r="I145" s="69"/>
      <c r="J145" s="69"/>
      <c r="K145" s="70"/>
      <c r="L145" s="69"/>
      <c r="M145" s="69"/>
      <c r="N145" s="69"/>
      <c r="O145" s="69"/>
      <c r="P145" s="69"/>
      <c r="Q145" s="69"/>
      <c r="R145" s="71"/>
      <c r="S145" s="69"/>
      <c r="T145" s="69"/>
      <c r="W145" s="53"/>
      <c r="BU145" s="53"/>
      <c r="BV145" s="53"/>
    </row>
    <row r="146" spans="2:74" ht="15">
      <c r="B146" s="68"/>
      <c r="C146" s="68"/>
      <c r="D146" s="69"/>
      <c r="E146" s="90"/>
      <c r="F146" s="69"/>
      <c r="G146" s="69"/>
      <c r="H146" s="70"/>
      <c r="I146" s="69"/>
      <c r="J146" s="69"/>
      <c r="K146" s="70"/>
      <c r="L146" s="69"/>
      <c r="M146" s="69"/>
      <c r="N146" s="69"/>
      <c r="O146" s="69"/>
      <c r="P146" s="69"/>
      <c r="Q146" s="69"/>
      <c r="R146" s="71"/>
      <c r="S146" s="69"/>
      <c r="T146" s="69"/>
      <c r="W146" s="53"/>
      <c r="BU146" s="53"/>
      <c r="BV146" s="53"/>
    </row>
    <row r="147" spans="2:74" ht="15">
      <c r="B147" s="68"/>
      <c r="C147" s="68"/>
      <c r="D147" s="69"/>
      <c r="E147" s="90"/>
      <c r="F147" s="69"/>
      <c r="G147" s="69"/>
      <c r="H147" s="70"/>
      <c r="I147" s="69"/>
      <c r="J147" s="69"/>
      <c r="K147" s="70"/>
      <c r="L147" s="69"/>
      <c r="M147" s="69"/>
      <c r="N147" s="69"/>
      <c r="O147" s="69"/>
      <c r="P147" s="69"/>
      <c r="Q147" s="69"/>
      <c r="R147" s="71"/>
      <c r="S147" s="69"/>
      <c r="T147" s="69"/>
      <c r="W147" s="53"/>
      <c r="BU147" s="53"/>
      <c r="BV147" s="53"/>
    </row>
    <row r="148" spans="2:74" ht="15">
      <c r="B148" s="68"/>
      <c r="C148" s="68"/>
      <c r="D148" s="69"/>
      <c r="E148" s="90"/>
      <c r="F148" s="69"/>
      <c r="G148" s="69"/>
      <c r="H148" s="70"/>
      <c r="I148" s="69"/>
      <c r="J148" s="69"/>
      <c r="K148" s="70"/>
      <c r="L148" s="69"/>
      <c r="M148" s="69"/>
      <c r="N148" s="69"/>
      <c r="O148" s="69"/>
      <c r="P148" s="69"/>
      <c r="Q148" s="69"/>
      <c r="R148" s="71"/>
      <c r="S148" s="69"/>
      <c r="T148" s="69"/>
      <c r="W148" s="53"/>
      <c r="BU148" s="53"/>
      <c r="BV148" s="53"/>
    </row>
    <row r="149" spans="2:74" ht="15">
      <c r="B149" s="68"/>
      <c r="C149" s="68"/>
      <c r="D149" s="69"/>
      <c r="E149" s="90"/>
      <c r="F149" s="69"/>
      <c r="G149" s="69"/>
      <c r="H149" s="70"/>
      <c r="I149" s="69"/>
      <c r="J149" s="69"/>
      <c r="K149" s="70"/>
      <c r="L149" s="69"/>
      <c r="M149" s="69"/>
      <c r="N149" s="69"/>
      <c r="O149" s="69"/>
      <c r="P149" s="69"/>
      <c r="Q149" s="69"/>
      <c r="R149" s="71"/>
      <c r="S149" s="69"/>
      <c r="T149" s="69"/>
      <c r="W149" s="53"/>
      <c r="BU149" s="53"/>
      <c r="BV149" s="53"/>
    </row>
    <row r="150" spans="2:74" ht="15">
      <c r="B150" s="68"/>
      <c r="C150" s="68"/>
      <c r="D150" s="69"/>
      <c r="E150" s="90"/>
      <c r="F150" s="69"/>
      <c r="G150" s="69"/>
      <c r="H150" s="70"/>
      <c r="I150" s="69"/>
      <c r="J150" s="69"/>
      <c r="K150" s="70"/>
      <c r="L150" s="69"/>
      <c r="M150" s="69"/>
      <c r="N150" s="69"/>
      <c r="O150" s="69"/>
      <c r="P150" s="69"/>
      <c r="Q150" s="69"/>
      <c r="R150" s="71"/>
      <c r="S150" s="69"/>
      <c r="T150" s="69"/>
      <c r="W150" s="53"/>
      <c r="BU150" s="53"/>
      <c r="BV150" s="53"/>
    </row>
    <row r="151" spans="2:74" ht="15">
      <c r="B151" s="68"/>
      <c r="C151" s="68"/>
      <c r="D151" s="69"/>
      <c r="E151" s="90"/>
      <c r="F151" s="69"/>
      <c r="G151" s="69"/>
      <c r="H151" s="70"/>
      <c r="I151" s="69"/>
      <c r="J151" s="69"/>
      <c r="K151" s="70"/>
      <c r="L151" s="69"/>
      <c r="M151" s="69"/>
      <c r="N151" s="69"/>
      <c r="O151" s="69"/>
      <c r="P151" s="69"/>
      <c r="Q151" s="69"/>
      <c r="R151" s="71"/>
      <c r="S151" s="69"/>
      <c r="T151" s="69"/>
      <c r="W151" s="53"/>
      <c r="BU151" s="53"/>
      <c r="BV151" s="53"/>
    </row>
    <row r="152" spans="2:74" ht="15">
      <c r="B152" s="68"/>
      <c r="C152" s="68"/>
      <c r="D152" s="69"/>
      <c r="E152" s="90"/>
      <c r="F152" s="69"/>
      <c r="G152" s="69"/>
      <c r="H152" s="70"/>
      <c r="I152" s="69"/>
      <c r="J152" s="69"/>
      <c r="K152" s="70"/>
      <c r="L152" s="69"/>
      <c r="M152" s="69"/>
      <c r="N152" s="69"/>
      <c r="O152" s="69"/>
      <c r="P152" s="69"/>
      <c r="Q152" s="69"/>
      <c r="R152" s="71"/>
      <c r="S152" s="69"/>
      <c r="T152" s="69"/>
      <c r="W152" s="53"/>
      <c r="BU152" s="53"/>
      <c r="BV152" s="53"/>
    </row>
    <row r="153" spans="2:74" ht="15">
      <c r="B153" s="68"/>
      <c r="C153" s="68"/>
      <c r="D153" s="69"/>
      <c r="E153" s="90"/>
      <c r="F153" s="69"/>
      <c r="G153" s="69"/>
      <c r="H153" s="70"/>
      <c r="I153" s="69"/>
      <c r="J153" s="69"/>
      <c r="K153" s="70"/>
      <c r="L153" s="69"/>
      <c r="M153" s="69"/>
      <c r="N153" s="69"/>
      <c r="O153" s="69"/>
      <c r="P153" s="69"/>
      <c r="Q153" s="69"/>
      <c r="R153" s="71"/>
      <c r="S153" s="69"/>
      <c r="T153" s="69"/>
      <c r="W153" s="53"/>
      <c r="BU153" s="53"/>
      <c r="BV153" s="53"/>
    </row>
    <row r="154" spans="2:74" ht="15">
      <c r="B154" s="68"/>
      <c r="C154" s="68"/>
      <c r="D154" s="69"/>
      <c r="E154" s="90"/>
      <c r="F154" s="69"/>
      <c r="G154" s="69"/>
      <c r="H154" s="70"/>
      <c r="I154" s="69"/>
      <c r="J154" s="69"/>
      <c r="K154" s="70"/>
      <c r="L154" s="69"/>
      <c r="M154" s="69"/>
      <c r="N154" s="69"/>
      <c r="O154" s="69"/>
      <c r="P154" s="69"/>
      <c r="Q154" s="69"/>
      <c r="R154" s="71"/>
      <c r="S154" s="69"/>
      <c r="T154" s="69"/>
      <c r="W154" s="53"/>
      <c r="BU154" s="53"/>
      <c r="BV154" s="53"/>
    </row>
    <row r="155" spans="2:74" ht="15">
      <c r="B155" s="68"/>
      <c r="C155" s="68"/>
      <c r="D155" s="69"/>
      <c r="E155" s="90"/>
      <c r="F155" s="69"/>
      <c r="G155" s="69"/>
      <c r="H155" s="70"/>
      <c r="I155" s="69"/>
      <c r="J155" s="69"/>
      <c r="K155" s="70"/>
      <c r="L155" s="69"/>
      <c r="M155" s="69"/>
      <c r="N155" s="69"/>
      <c r="O155" s="69"/>
      <c r="P155" s="69"/>
      <c r="Q155" s="69"/>
      <c r="R155" s="71"/>
      <c r="S155" s="69"/>
      <c r="T155" s="69"/>
      <c r="W155" s="53"/>
      <c r="BU155" s="53"/>
      <c r="BV155" s="53"/>
    </row>
    <row r="156" spans="2:74" ht="15">
      <c r="B156" s="68"/>
      <c r="C156" s="68"/>
      <c r="D156" s="69"/>
      <c r="E156" s="90"/>
      <c r="F156" s="69"/>
      <c r="G156" s="69"/>
      <c r="H156" s="70"/>
      <c r="I156" s="69"/>
      <c r="J156" s="69"/>
      <c r="K156" s="70"/>
      <c r="L156" s="69"/>
      <c r="M156" s="69"/>
      <c r="N156" s="69"/>
      <c r="O156" s="69"/>
      <c r="P156" s="69"/>
      <c r="Q156" s="69"/>
      <c r="R156" s="71"/>
      <c r="S156" s="69"/>
      <c r="T156" s="69"/>
      <c r="W156" s="53"/>
      <c r="BU156" s="53"/>
      <c r="BV156" s="53"/>
    </row>
    <row r="157" spans="2:74" ht="15">
      <c r="B157" s="68"/>
      <c r="C157" s="68"/>
      <c r="D157" s="69"/>
      <c r="E157" s="90"/>
      <c r="F157" s="69"/>
      <c r="G157" s="69"/>
      <c r="H157" s="70"/>
      <c r="I157" s="69"/>
      <c r="J157" s="69"/>
      <c r="K157" s="70"/>
      <c r="L157" s="69"/>
      <c r="M157" s="69"/>
      <c r="N157" s="69"/>
      <c r="O157" s="69"/>
      <c r="P157" s="69"/>
      <c r="Q157" s="69"/>
      <c r="R157" s="71"/>
      <c r="S157" s="69"/>
      <c r="T157" s="69"/>
      <c r="W157" s="53"/>
      <c r="BU157" s="53"/>
      <c r="BV157" s="53"/>
    </row>
    <row r="158" spans="2:74" ht="15">
      <c r="B158" s="68"/>
      <c r="C158" s="68"/>
      <c r="D158" s="69"/>
      <c r="E158" s="90"/>
      <c r="F158" s="69"/>
      <c r="G158" s="69"/>
      <c r="H158" s="70"/>
      <c r="I158" s="69"/>
      <c r="J158" s="69"/>
      <c r="K158" s="70"/>
      <c r="L158" s="69"/>
      <c r="M158" s="69"/>
      <c r="N158" s="69"/>
      <c r="O158" s="69"/>
      <c r="P158" s="69"/>
      <c r="Q158" s="69"/>
      <c r="R158" s="71"/>
      <c r="S158" s="69"/>
      <c r="T158" s="69"/>
      <c r="W158" s="53"/>
      <c r="BU158" s="53"/>
      <c r="BV158" s="53"/>
    </row>
    <row r="159" spans="2:74" ht="15">
      <c r="B159" s="68"/>
      <c r="C159" s="68"/>
      <c r="D159" s="69"/>
      <c r="E159" s="90"/>
      <c r="F159" s="69"/>
      <c r="G159" s="69"/>
      <c r="H159" s="70"/>
      <c r="I159" s="69"/>
      <c r="J159" s="69"/>
      <c r="K159" s="70"/>
      <c r="L159" s="69"/>
      <c r="M159" s="69"/>
      <c r="N159" s="69"/>
      <c r="O159" s="69"/>
      <c r="P159" s="69"/>
      <c r="Q159" s="69"/>
      <c r="R159" s="71"/>
      <c r="S159" s="69"/>
      <c r="T159" s="69"/>
      <c r="W159" s="53"/>
      <c r="BU159" s="53"/>
      <c r="BV159" s="53"/>
    </row>
    <row r="160" spans="2:74" ht="15">
      <c r="B160" s="68"/>
      <c r="C160" s="68"/>
      <c r="D160" s="69"/>
      <c r="E160" s="90"/>
      <c r="F160" s="69"/>
      <c r="G160" s="69"/>
      <c r="H160" s="70"/>
      <c r="I160" s="69"/>
      <c r="J160" s="69"/>
      <c r="K160" s="70"/>
      <c r="L160" s="69"/>
      <c r="M160" s="69"/>
      <c r="N160" s="69"/>
      <c r="O160" s="69"/>
      <c r="P160" s="69"/>
      <c r="Q160" s="69"/>
      <c r="R160" s="71"/>
      <c r="S160" s="69"/>
      <c r="T160" s="69"/>
      <c r="W160" s="53"/>
      <c r="BU160" s="53"/>
      <c r="BV160" s="53"/>
    </row>
    <row r="161" spans="2:74" ht="15">
      <c r="B161" s="68"/>
      <c r="C161" s="68"/>
      <c r="D161" s="69"/>
      <c r="E161" s="90"/>
      <c r="F161" s="69"/>
      <c r="G161" s="69"/>
      <c r="H161" s="70"/>
      <c r="I161" s="69"/>
      <c r="J161" s="69"/>
      <c r="K161" s="70"/>
      <c r="L161" s="69"/>
      <c r="M161" s="69"/>
      <c r="N161" s="69"/>
      <c r="O161" s="69"/>
      <c r="P161" s="69"/>
      <c r="Q161" s="69"/>
      <c r="R161" s="71"/>
      <c r="S161" s="69"/>
      <c r="T161" s="69"/>
      <c r="W161" s="53"/>
      <c r="BU161" s="53"/>
      <c r="BV161" s="53"/>
    </row>
    <row r="162" spans="2:74" ht="15">
      <c r="B162" s="68"/>
      <c r="C162" s="68"/>
      <c r="D162" s="69"/>
      <c r="E162" s="90"/>
      <c r="F162" s="69"/>
      <c r="G162" s="69"/>
      <c r="H162" s="70"/>
      <c r="I162" s="69"/>
      <c r="J162" s="69"/>
      <c r="K162" s="70"/>
      <c r="L162" s="69"/>
      <c r="M162" s="69"/>
      <c r="N162" s="69"/>
      <c r="O162" s="69"/>
      <c r="P162" s="69"/>
      <c r="Q162" s="69"/>
      <c r="R162" s="71"/>
      <c r="S162" s="69"/>
      <c r="T162" s="69"/>
      <c r="W162" s="53"/>
      <c r="BU162" s="53"/>
      <c r="BV162" s="53"/>
    </row>
    <row r="163" spans="2:74" ht="15">
      <c r="B163" s="68"/>
      <c r="C163" s="68"/>
      <c r="D163" s="69"/>
      <c r="E163" s="90"/>
      <c r="F163" s="69"/>
      <c r="G163" s="69"/>
      <c r="H163" s="70"/>
      <c r="I163" s="69"/>
      <c r="J163" s="69"/>
      <c r="K163" s="70"/>
      <c r="L163" s="69"/>
      <c r="M163" s="69"/>
      <c r="N163" s="69"/>
      <c r="O163" s="69"/>
      <c r="P163" s="69"/>
      <c r="Q163" s="69"/>
      <c r="R163" s="71"/>
      <c r="S163" s="69"/>
      <c r="T163" s="69"/>
      <c r="W163" s="53"/>
      <c r="BU163" s="53"/>
      <c r="BV163" s="53"/>
    </row>
    <row r="164" spans="2:74" ht="15">
      <c r="B164" s="68"/>
      <c r="C164" s="68"/>
      <c r="D164" s="69"/>
      <c r="E164" s="90"/>
      <c r="F164" s="69"/>
      <c r="G164" s="69"/>
      <c r="H164" s="70"/>
      <c r="I164" s="69"/>
      <c r="J164" s="69"/>
      <c r="K164" s="70"/>
      <c r="L164" s="69"/>
      <c r="M164" s="69"/>
      <c r="N164" s="69"/>
      <c r="O164" s="69"/>
      <c r="P164" s="69"/>
      <c r="Q164" s="69"/>
      <c r="R164" s="71"/>
      <c r="S164" s="69"/>
      <c r="T164" s="69"/>
      <c r="W164" s="53"/>
      <c r="BU164" s="53"/>
      <c r="BV164" s="53"/>
    </row>
    <row r="165" spans="2:74" ht="15">
      <c r="B165" s="68"/>
      <c r="C165" s="68"/>
      <c r="D165" s="69"/>
      <c r="E165" s="90"/>
      <c r="F165" s="69"/>
      <c r="G165" s="69"/>
      <c r="H165" s="70"/>
      <c r="I165" s="69"/>
      <c r="J165" s="69"/>
      <c r="K165" s="70"/>
      <c r="L165" s="69"/>
      <c r="M165" s="69"/>
      <c r="N165" s="69"/>
      <c r="O165" s="69"/>
      <c r="P165" s="69"/>
      <c r="Q165" s="69"/>
      <c r="R165" s="71"/>
      <c r="S165" s="69"/>
      <c r="T165" s="69"/>
      <c r="W165" s="53"/>
      <c r="BU165" s="53"/>
      <c r="BV165" s="53"/>
    </row>
    <row r="166" spans="2:74" ht="15">
      <c r="B166" s="68"/>
      <c r="C166" s="68"/>
      <c r="D166" s="69"/>
      <c r="E166" s="90"/>
      <c r="F166" s="69"/>
      <c r="G166" s="69"/>
      <c r="H166" s="70"/>
      <c r="I166" s="69"/>
      <c r="J166" s="69"/>
      <c r="K166" s="70"/>
      <c r="L166" s="69"/>
      <c r="M166" s="69"/>
      <c r="N166" s="69"/>
      <c r="O166" s="69"/>
      <c r="P166" s="69"/>
      <c r="Q166" s="69"/>
      <c r="R166" s="71"/>
      <c r="S166" s="69"/>
      <c r="T166" s="69"/>
      <c r="W166" s="53"/>
      <c r="BU166" s="53"/>
      <c r="BV166" s="53"/>
    </row>
    <row r="167" spans="2:74" ht="15">
      <c r="B167" s="68"/>
      <c r="C167" s="68"/>
      <c r="D167" s="69"/>
      <c r="E167" s="90"/>
      <c r="F167" s="69"/>
      <c r="G167" s="69"/>
      <c r="H167" s="70"/>
      <c r="I167" s="69"/>
      <c r="J167" s="69"/>
      <c r="K167" s="70"/>
      <c r="L167" s="69"/>
      <c r="M167" s="69"/>
      <c r="N167" s="69"/>
      <c r="O167" s="69"/>
      <c r="P167" s="69"/>
      <c r="Q167" s="69"/>
      <c r="R167" s="71"/>
      <c r="S167" s="69"/>
      <c r="T167" s="69"/>
      <c r="W167" s="53"/>
      <c r="BU167" s="53"/>
      <c r="BV167" s="53"/>
    </row>
    <row r="168" spans="2:74" ht="15">
      <c r="B168" s="68"/>
      <c r="C168" s="68"/>
      <c r="D168" s="69"/>
      <c r="E168" s="90"/>
      <c r="F168" s="69"/>
      <c r="G168" s="69"/>
      <c r="H168" s="70"/>
      <c r="I168" s="69"/>
      <c r="J168" s="69"/>
      <c r="K168" s="70"/>
      <c r="L168" s="69"/>
      <c r="M168" s="69"/>
      <c r="N168" s="69"/>
      <c r="O168" s="69"/>
      <c r="P168" s="69"/>
      <c r="Q168" s="69"/>
      <c r="R168" s="71"/>
      <c r="S168" s="69"/>
      <c r="T168" s="69"/>
      <c r="W168" s="53"/>
      <c r="BU168" s="53"/>
      <c r="BV168" s="53"/>
    </row>
    <row r="169" spans="2:74" ht="15">
      <c r="B169" s="68"/>
      <c r="C169" s="68"/>
      <c r="D169" s="69"/>
      <c r="E169" s="90"/>
      <c r="F169" s="69"/>
      <c r="G169" s="69"/>
      <c r="H169" s="70"/>
      <c r="I169" s="69"/>
      <c r="J169" s="69"/>
      <c r="K169" s="70"/>
      <c r="L169" s="69"/>
      <c r="M169" s="69"/>
      <c r="N169" s="69"/>
      <c r="O169" s="69"/>
      <c r="P169" s="69"/>
      <c r="Q169" s="69"/>
      <c r="R169" s="71"/>
      <c r="S169" s="69"/>
      <c r="T169" s="69"/>
      <c r="W169" s="53"/>
      <c r="BU169" s="53"/>
      <c r="BV169" s="53"/>
    </row>
    <row r="170" spans="2:74" ht="15">
      <c r="B170" s="68"/>
      <c r="C170" s="68"/>
      <c r="D170" s="69"/>
      <c r="E170" s="90"/>
      <c r="F170" s="69"/>
      <c r="G170" s="69"/>
      <c r="H170" s="70"/>
      <c r="I170" s="69"/>
      <c r="J170" s="69"/>
      <c r="K170" s="70"/>
      <c r="L170" s="69"/>
      <c r="M170" s="69"/>
      <c r="N170" s="69"/>
      <c r="O170" s="69"/>
      <c r="P170" s="69"/>
      <c r="Q170" s="69"/>
      <c r="R170" s="71"/>
      <c r="S170" s="69"/>
      <c r="T170" s="69"/>
      <c r="W170" s="53"/>
      <c r="BU170" s="53"/>
      <c r="BV170" s="53"/>
    </row>
    <row r="171" spans="2:74" ht="15">
      <c r="B171" s="68"/>
      <c r="C171" s="68"/>
      <c r="D171" s="69"/>
      <c r="E171" s="90"/>
      <c r="F171" s="69"/>
      <c r="G171" s="69"/>
      <c r="H171" s="70"/>
      <c r="I171" s="69"/>
      <c r="J171" s="69"/>
      <c r="K171" s="70"/>
      <c r="L171" s="69"/>
      <c r="M171" s="69"/>
      <c r="N171" s="69"/>
      <c r="O171" s="69"/>
      <c r="P171" s="69"/>
      <c r="Q171" s="69"/>
      <c r="R171" s="71"/>
      <c r="S171" s="69"/>
      <c r="T171" s="69"/>
      <c r="W171" s="53"/>
      <c r="BU171" s="53"/>
      <c r="BV171" s="53"/>
    </row>
    <row r="172" spans="2:74" ht="15">
      <c r="B172" s="68"/>
      <c r="C172" s="68"/>
      <c r="D172" s="69"/>
      <c r="E172" s="90"/>
      <c r="F172" s="69"/>
      <c r="G172" s="69"/>
      <c r="H172" s="70"/>
      <c r="I172" s="69"/>
      <c r="J172" s="69"/>
      <c r="K172" s="70"/>
      <c r="L172" s="69"/>
      <c r="M172" s="69"/>
      <c r="N172" s="69"/>
      <c r="O172" s="69"/>
      <c r="P172" s="69"/>
      <c r="Q172" s="69"/>
      <c r="R172" s="71"/>
      <c r="S172" s="69"/>
      <c r="T172" s="69"/>
      <c r="W172" s="53"/>
      <c r="BU172" s="53"/>
      <c r="BV172" s="53"/>
    </row>
    <row r="173" spans="2:74" ht="15">
      <c r="B173" s="68"/>
      <c r="C173" s="68"/>
      <c r="D173" s="69"/>
      <c r="E173" s="90"/>
      <c r="F173" s="69"/>
      <c r="G173" s="69"/>
      <c r="H173" s="70"/>
      <c r="I173" s="69"/>
      <c r="J173" s="69"/>
      <c r="K173" s="70"/>
      <c r="L173" s="69"/>
      <c r="M173" s="69"/>
      <c r="N173" s="69"/>
      <c r="O173" s="69"/>
      <c r="P173" s="69"/>
      <c r="Q173" s="69"/>
      <c r="R173" s="71"/>
      <c r="S173" s="69"/>
      <c r="T173" s="69"/>
      <c r="W173" s="53"/>
      <c r="BU173" s="53"/>
      <c r="BV173" s="53"/>
    </row>
    <row r="174" spans="2:74" ht="15">
      <c r="B174" s="68"/>
      <c r="C174" s="68"/>
      <c r="D174" s="69"/>
      <c r="E174" s="90"/>
      <c r="F174" s="69"/>
      <c r="G174" s="69"/>
      <c r="H174" s="70"/>
      <c r="I174" s="69"/>
      <c r="J174" s="69"/>
      <c r="K174" s="70"/>
      <c r="L174" s="69"/>
      <c r="M174" s="69"/>
      <c r="N174" s="69"/>
      <c r="O174" s="69"/>
      <c r="P174" s="69"/>
      <c r="Q174" s="69"/>
      <c r="R174" s="71"/>
      <c r="S174" s="69"/>
      <c r="T174" s="69"/>
      <c r="W174" s="53"/>
      <c r="BU174" s="53"/>
      <c r="BV174" s="53"/>
    </row>
    <row r="175" spans="2:74" ht="15">
      <c r="B175" s="68"/>
      <c r="C175" s="68"/>
      <c r="D175" s="69"/>
      <c r="E175" s="90"/>
      <c r="F175" s="69"/>
      <c r="G175" s="69"/>
      <c r="H175" s="70"/>
      <c r="I175" s="69"/>
      <c r="J175" s="69"/>
      <c r="K175" s="70"/>
      <c r="L175" s="69"/>
      <c r="M175" s="69"/>
      <c r="N175" s="69"/>
      <c r="O175" s="69"/>
      <c r="P175" s="69"/>
      <c r="Q175" s="69"/>
      <c r="R175" s="71"/>
      <c r="S175" s="69"/>
      <c r="T175" s="69"/>
      <c r="W175" s="53"/>
      <c r="BU175" s="53"/>
      <c r="BV175" s="53"/>
    </row>
    <row r="176" spans="2:74" ht="15">
      <c r="B176" s="68"/>
      <c r="C176" s="68"/>
      <c r="D176" s="69"/>
      <c r="E176" s="90"/>
      <c r="F176" s="69"/>
      <c r="G176" s="69"/>
      <c r="H176" s="70"/>
      <c r="I176" s="69"/>
      <c r="J176" s="69"/>
      <c r="K176" s="70"/>
      <c r="L176" s="69"/>
      <c r="M176" s="69"/>
      <c r="N176" s="69"/>
      <c r="O176" s="69"/>
      <c r="P176" s="69"/>
      <c r="Q176" s="69"/>
      <c r="R176" s="71"/>
      <c r="S176" s="69"/>
      <c r="T176" s="69"/>
      <c r="W176" s="53"/>
      <c r="BU176" s="53"/>
      <c r="BV176" s="53"/>
    </row>
    <row r="177" spans="2:74" ht="15">
      <c r="B177" s="68"/>
      <c r="C177" s="68"/>
      <c r="D177" s="69"/>
      <c r="E177" s="90"/>
      <c r="F177" s="69"/>
      <c r="G177" s="69"/>
      <c r="H177" s="70"/>
      <c r="I177" s="69"/>
      <c r="J177" s="69"/>
      <c r="K177" s="70"/>
      <c r="L177" s="69"/>
      <c r="M177" s="69"/>
      <c r="N177" s="69"/>
      <c r="O177" s="69"/>
      <c r="P177" s="69"/>
      <c r="Q177" s="69"/>
      <c r="R177" s="71"/>
      <c r="S177" s="69"/>
      <c r="T177" s="69"/>
      <c r="W177" s="53"/>
      <c r="BU177" s="53"/>
      <c r="BV177" s="53"/>
    </row>
    <row r="178" spans="2:74" ht="15">
      <c r="B178" s="68"/>
      <c r="C178" s="68"/>
      <c r="D178" s="69"/>
      <c r="E178" s="90"/>
      <c r="F178" s="69"/>
      <c r="G178" s="69"/>
      <c r="H178" s="70"/>
      <c r="I178" s="69"/>
      <c r="J178" s="69"/>
      <c r="K178" s="70"/>
      <c r="L178" s="69"/>
      <c r="M178" s="69"/>
      <c r="N178" s="69"/>
      <c r="O178" s="69"/>
      <c r="P178" s="69"/>
      <c r="Q178" s="69"/>
      <c r="R178" s="71"/>
      <c r="S178" s="69"/>
      <c r="T178" s="69"/>
      <c r="W178" s="53"/>
      <c r="BU178" s="53"/>
      <c r="BV178" s="53"/>
    </row>
    <row r="179" spans="2:74" ht="15">
      <c r="B179" s="68"/>
      <c r="C179" s="68"/>
      <c r="D179" s="69"/>
      <c r="E179" s="90"/>
      <c r="F179" s="69"/>
      <c r="G179" s="69"/>
      <c r="H179" s="70"/>
      <c r="I179" s="69"/>
      <c r="J179" s="69"/>
      <c r="K179" s="70"/>
      <c r="L179" s="69"/>
      <c r="M179" s="69"/>
      <c r="N179" s="69"/>
      <c r="O179" s="69"/>
      <c r="P179" s="69"/>
      <c r="Q179" s="69"/>
      <c r="R179" s="71"/>
      <c r="S179" s="69"/>
      <c r="T179" s="69"/>
      <c r="W179" s="53"/>
      <c r="BU179" s="53"/>
      <c r="BV179" s="53"/>
    </row>
    <row r="180" spans="2:74" ht="15">
      <c r="B180" s="68"/>
      <c r="C180" s="68"/>
      <c r="D180" s="69"/>
      <c r="E180" s="90"/>
      <c r="F180" s="69"/>
      <c r="G180" s="69"/>
      <c r="H180" s="70"/>
      <c r="I180" s="69"/>
      <c r="J180" s="69"/>
      <c r="K180" s="70"/>
      <c r="L180" s="69"/>
      <c r="M180" s="69"/>
      <c r="N180" s="69"/>
      <c r="O180" s="69"/>
      <c r="P180" s="69"/>
      <c r="Q180" s="69"/>
      <c r="R180" s="71"/>
      <c r="S180" s="69"/>
      <c r="T180" s="69"/>
      <c r="W180" s="53"/>
      <c r="BU180" s="53"/>
      <c r="BV180" s="53"/>
    </row>
    <row r="181" spans="2:74" ht="15">
      <c r="B181" s="68"/>
      <c r="C181" s="68"/>
      <c r="D181" s="69"/>
      <c r="E181" s="90"/>
      <c r="F181" s="69"/>
      <c r="G181" s="69"/>
      <c r="H181" s="70"/>
      <c r="I181" s="69"/>
      <c r="J181" s="69"/>
      <c r="K181" s="70"/>
      <c r="L181" s="69"/>
      <c r="M181" s="69"/>
      <c r="N181" s="69"/>
      <c r="O181" s="69"/>
      <c r="P181" s="69"/>
      <c r="Q181" s="69"/>
      <c r="R181" s="71"/>
      <c r="S181" s="69"/>
      <c r="T181" s="69"/>
      <c r="W181" s="53"/>
      <c r="BU181" s="53"/>
      <c r="BV181" s="53"/>
    </row>
    <row r="182" spans="2:74" ht="15">
      <c r="B182" s="68"/>
      <c r="C182" s="68"/>
      <c r="D182" s="69"/>
      <c r="E182" s="90"/>
      <c r="F182" s="69"/>
      <c r="G182" s="69"/>
      <c r="H182" s="70"/>
      <c r="I182" s="69"/>
      <c r="J182" s="69"/>
      <c r="K182" s="70"/>
      <c r="L182" s="69"/>
      <c r="M182" s="69"/>
      <c r="N182" s="69"/>
      <c r="O182" s="69"/>
      <c r="P182" s="69"/>
      <c r="Q182" s="69"/>
      <c r="R182" s="71"/>
      <c r="S182" s="69"/>
      <c r="T182" s="69"/>
      <c r="W182" s="53"/>
      <c r="BU182" s="53"/>
      <c r="BV182" s="53"/>
    </row>
    <row r="183" spans="2:74" ht="15">
      <c r="B183" s="68"/>
      <c r="C183" s="68"/>
      <c r="D183" s="69"/>
      <c r="E183" s="90"/>
      <c r="F183" s="69"/>
      <c r="G183" s="69"/>
      <c r="H183" s="70"/>
      <c r="I183" s="69"/>
      <c r="J183" s="69"/>
      <c r="K183" s="70"/>
      <c r="L183" s="69"/>
      <c r="M183" s="69"/>
      <c r="N183" s="69"/>
      <c r="O183" s="69"/>
      <c r="P183" s="69"/>
      <c r="Q183" s="69"/>
      <c r="R183" s="71"/>
      <c r="S183" s="69"/>
      <c r="T183" s="69"/>
      <c r="W183" s="53"/>
      <c r="BU183" s="53"/>
      <c r="BV183" s="53"/>
    </row>
    <row r="184" spans="2:74" ht="15">
      <c r="B184" s="68"/>
      <c r="C184" s="68"/>
      <c r="D184" s="69"/>
      <c r="E184" s="90"/>
      <c r="F184" s="69"/>
      <c r="G184" s="69"/>
      <c r="H184" s="70"/>
      <c r="I184" s="69"/>
      <c r="J184" s="69"/>
      <c r="K184" s="70"/>
      <c r="L184" s="69"/>
      <c r="M184" s="69"/>
      <c r="N184" s="69"/>
      <c r="O184" s="69"/>
      <c r="P184" s="69"/>
      <c r="Q184" s="69"/>
      <c r="R184" s="71"/>
      <c r="S184" s="69"/>
      <c r="T184" s="69"/>
      <c r="W184" s="53"/>
      <c r="BU184" s="53"/>
      <c r="BV184" s="53"/>
    </row>
    <row r="185" spans="2:74" ht="15">
      <c r="B185" s="68"/>
      <c r="C185" s="68"/>
      <c r="D185" s="69"/>
      <c r="E185" s="90"/>
      <c r="F185" s="69"/>
      <c r="G185" s="69"/>
      <c r="H185" s="70"/>
      <c r="I185" s="69"/>
      <c r="J185" s="69"/>
      <c r="K185" s="70"/>
      <c r="L185" s="69"/>
      <c r="M185" s="69"/>
      <c r="N185" s="69"/>
      <c r="O185" s="69"/>
      <c r="P185" s="69"/>
      <c r="Q185" s="69"/>
      <c r="R185" s="71"/>
      <c r="S185" s="69"/>
      <c r="T185" s="69"/>
      <c r="W185" s="53"/>
      <c r="BU185" s="53"/>
      <c r="BV185" s="53"/>
    </row>
    <row r="186" spans="2:74" ht="15">
      <c r="B186" s="68"/>
      <c r="C186" s="68"/>
      <c r="D186" s="69"/>
      <c r="E186" s="90"/>
      <c r="F186" s="69"/>
      <c r="G186" s="69"/>
      <c r="H186" s="70"/>
      <c r="I186" s="69"/>
      <c r="J186" s="69"/>
      <c r="K186" s="70"/>
      <c r="L186" s="69"/>
      <c r="M186" s="69"/>
      <c r="N186" s="69"/>
      <c r="O186" s="69"/>
      <c r="P186" s="69"/>
      <c r="Q186" s="69"/>
      <c r="R186" s="71"/>
      <c r="S186" s="69"/>
      <c r="T186" s="69"/>
      <c r="W186" s="53"/>
      <c r="BU186" s="53"/>
      <c r="BV186" s="53"/>
    </row>
    <row r="187" spans="2:74" ht="15">
      <c r="B187" s="68"/>
      <c r="C187" s="68"/>
      <c r="D187" s="69"/>
      <c r="E187" s="90"/>
      <c r="F187" s="69"/>
      <c r="G187" s="69"/>
      <c r="H187" s="70"/>
      <c r="I187" s="69"/>
      <c r="J187" s="69"/>
      <c r="K187" s="70"/>
      <c r="L187" s="69"/>
      <c r="M187" s="69"/>
      <c r="N187" s="69"/>
      <c r="O187" s="69"/>
      <c r="P187" s="69"/>
      <c r="Q187" s="69"/>
      <c r="R187" s="71"/>
      <c r="S187" s="69"/>
      <c r="T187" s="69"/>
      <c r="W187" s="53"/>
      <c r="BU187" s="53"/>
      <c r="BV187" s="53"/>
    </row>
    <row r="188" spans="2:74" ht="15">
      <c r="B188" s="68"/>
      <c r="C188" s="68"/>
      <c r="D188" s="69"/>
      <c r="E188" s="90"/>
      <c r="F188" s="69"/>
      <c r="G188" s="69"/>
      <c r="H188" s="70"/>
      <c r="I188" s="69"/>
      <c r="J188" s="69"/>
      <c r="K188" s="70"/>
      <c r="L188" s="69"/>
      <c r="M188" s="69"/>
      <c r="N188" s="69"/>
      <c r="O188" s="69"/>
      <c r="P188" s="69"/>
      <c r="Q188" s="69"/>
      <c r="R188" s="71"/>
      <c r="S188" s="69"/>
      <c r="T188" s="69"/>
      <c r="W188" s="53"/>
      <c r="BU188" s="53"/>
      <c r="BV188" s="53"/>
    </row>
    <row r="189" spans="2:74" ht="15">
      <c r="B189" s="68"/>
      <c r="C189" s="68"/>
      <c r="D189" s="69"/>
      <c r="E189" s="90"/>
      <c r="F189" s="69"/>
      <c r="G189" s="69"/>
      <c r="H189" s="70"/>
      <c r="I189" s="69"/>
      <c r="J189" s="69"/>
      <c r="K189" s="70"/>
      <c r="L189" s="69"/>
      <c r="M189" s="69"/>
      <c r="N189" s="69"/>
      <c r="O189" s="69"/>
      <c r="P189" s="69"/>
      <c r="Q189" s="69"/>
      <c r="R189" s="71"/>
      <c r="S189" s="69"/>
      <c r="T189" s="69"/>
      <c r="W189" s="53"/>
      <c r="BU189" s="53"/>
      <c r="BV189" s="53"/>
    </row>
    <row r="190" spans="2:74" ht="15">
      <c r="B190" s="68"/>
      <c r="C190" s="68"/>
      <c r="D190" s="69"/>
      <c r="E190" s="90"/>
      <c r="F190" s="69"/>
      <c r="G190" s="69"/>
      <c r="H190" s="70"/>
      <c r="I190" s="69"/>
      <c r="J190" s="69"/>
      <c r="K190" s="70"/>
      <c r="L190" s="69"/>
      <c r="M190" s="69"/>
      <c r="N190" s="69"/>
      <c r="O190" s="69"/>
      <c r="P190" s="69"/>
      <c r="Q190" s="69"/>
      <c r="R190" s="71"/>
      <c r="S190" s="69"/>
      <c r="T190" s="69"/>
      <c r="W190" s="53"/>
      <c r="BU190" s="53"/>
      <c r="BV190" s="53"/>
    </row>
    <row r="191" spans="2:74" ht="15">
      <c r="B191" s="68"/>
      <c r="C191" s="68"/>
      <c r="D191" s="69"/>
      <c r="E191" s="90"/>
      <c r="F191" s="69"/>
      <c r="G191" s="69"/>
      <c r="H191" s="70"/>
      <c r="I191" s="69"/>
      <c r="J191" s="69"/>
      <c r="K191" s="70"/>
      <c r="L191" s="69"/>
      <c r="M191" s="69"/>
      <c r="N191" s="69"/>
      <c r="O191" s="69"/>
      <c r="P191" s="69"/>
      <c r="Q191" s="69"/>
      <c r="R191" s="71"/>
      <c r="S191" s="69"/>
      <c r="T191" s="69"/>
      <c r="W191" s="53"/>
      <c r="BU191" s="53"/>
      <c r="BV191" s="53"/>
    </row>
    <row r="192" spans="2:74" ht="15">
      <c r="B192" s="68"/>
      <c r="C192" s="68"/>
      <c r="D192" s="69"/>
      <c r="E192" s="90"/>
      <c r="F192" s="69"/>
      <c r="G192" s="69"/>
      <c r="H192" s="70"/>
      <c r="I192" s="69"/>
      <c r="J192" s="69"/>
      <c r="K192" s="70"/>
      <c r="L192" s="69"/>
      <c r="M192" s="69"/>
      <c r="N192" s="69"/>
      <c r="O192" s="69"/>
      <c r="P192" s="69"/>
      <c r="Q192" s="69"/>
      <c r="R192" s="71"/>
      <c r="S192" s="69"/>
      <c r="T192" s="69"/>
      <c r="W192" s="53"/>
      <c r="BU192" s="53"/>
      <c r="BV192" s="53"/>
    </row>
    <row r="193" spans="2:74" ht="15">
      <c r="B193" s="68"/>
      <c r="C193" s="68"/>
      <c r="D193" s="69"/>
      <c r="E193" s="90"/>
      <c r="F193" s="69"/>
      <c r="G193" s="69"/>
      <c r="H193" s="70"/>
      <c r="I193" s="69"/>
      <c r="J193" s="69"/>
      <c r="K193" s="70"/>
      <c r="L193" s="69"/>
      <c r="M193" s="69"/>
      <c r="N193" s="69"/>
      <c r="O193" s="69"/>
      <c r="P193" s="69"/>
      <c r="Q193" s="69"/>
      <c r="R193" s="71"/>
      <c r="S193" s="69"/>
      <c r="T193" s="69"/>
      <c r="W193" s="53"/>
      <c r="BU193" s="53"/>
      <c r="BV193" s="53"/>
    </row>
    <row r="194" spans="2:74" ht="15">
      <c r="B194" s="68"/>
      <c r="C194" s="68"/>
      <c r="D194" s="69"/>
      <c r="E194" s="90"/>
      <c r="F194" s="69"/>
      <c r="G194" s="69"/>
      <c r="H194" s="70"/>
      <c r="I194" s="69"/>
      <c r="J194" s="69"/>
      <c r="K194" s="70"/>
      <c r="L194" s="69"/>
      <c r="M194" s="69"/>
      <c r="N194" s="69"/>
      <c r="O194" s="69"/>
      <c r="P194" s="69"/>
      <c r="Q194" s="69"/>
      <c r="R194" s="71"/>
      <c r="S194" s="69"/>
      <c r="T194" s="69"/>
      <c r="W194" s="53"/>
      <c r="BU194" s="53"/>
      <c r="BV194" s="53"/>
    </row>
    <row r="195" spans="2:74" ht="15">
      <c r="B195" s="68"/>
      <c r="C195" s="68"/>
      <c r="D195" s="69"/>
      <c r="E195" s="90"/>
      <c r="F195" s="69"/>
      <c r="G195" s="69"/>
      <c r="H195" s="70"/>
      <c r="I195" s="69"/>
      <c r="J195" s="69"/>
      <c r="K195" s="70"/>
      <c r="L195" s="69"/>
      <c r="M195" s="69"/>
      <c r="N195" s="69"/>
      <c r="O195" s="69"/>
      <c r="P195" s="69"/>
      <c r="Q195" s="69"/>
      <c r="R195" s="71"/>
      <c r="S195" s="69"/>
      <c r="T195" s="69"/>
      <c r="W195" s="53"/>
      <c r="BU195" s="53"/>
      <c r="BV195" s="53"/>
    </row>
    <row r="196" spans="2:74" ht="15">
      <c r="B196" s="68"/>
      <c r="C196" s="68"/>
      <c r="D196" s="69"/>
      <c r="E196" s="90"/>
      <c r="F196" s="69"/>
      <c r="G196" s="69"/>
      <c r="H196" s="70"/>
      <c r="I196" s="69"/>
      <c r="J196" s="69"/>
      <c r="K196" s="70"/>
      <c r="L196" s="69"/>
      <c r="M196" s="69"/>
      <c r="N196" s="69"/>
      <c r="O196" s="69"/>
      <c r="P196" s="69"/>
      <c r="Q196" s="69"/>
      <c r="R196" s="71"/>
      <c r="S196" s="69"/>
      <c r="T196" s="69"/>
      <c r="W196" s="53"/>
      <c r="BU196" s="53"/>
      <c r="BV196" s="53"/>
    </row>
    <row r="197" spans="2:74" ht="15">
      <c r="B197" s="68"/>
      <c r="C197" s="68"/>
      <c r="D197" s="69"/>
      <c r="E197" s="90"/>
      <c r="F197" s="69"/>
      <c r="G197" s="69"/>
      <c r="H197" s="70"/>
      <c r="I197" s="69"/>
      <c r="J197" s="69"/>
      <c r="K197" s="70"/>
      <c r="L197" s="69"/>
      <c r="M197" s="69"/>
      <c r="N197" s="69"/>
      <c r="O197" s="69"/>
      <c r="P197" s="69"/>
      <c r="Q197" s="69"/>
      <c r="R197" s="71"/>
      <c r="S197" s="69"/>
      <c r="T197" s="69"/>
      <c r="W197" s="53"/>
      <c r="BU197" s="53"/>
      <c r="BV197" s="53"/>
    </row>
    <row r="198" spans="2:74" ht="15">
      <c r="B198" s="68"/>
      <c r="C198" s="68"/>
      <c r="D198" s="69"/>
      <c r="E198" s="90"/>
      <c r="F198" s="69"/>
      <c r="G198" s="69"/>
      <c r="H198" s="70"/>
      <c r="I198" s="69"/>
      <c r="J198" s="69"/>
      <c r="K198" s="70"/>
      <c r="L198" s="69"/>
      <c r="M198" s="69"/>
      <c r="N198" s="69"/>
      <c r="O198" s="69"/>
      <c r="P198" s="69"/>
      <c r="Q198" s="69"/>
      <c r="R198" s="71"/>
      <c r="S198" s="69"/>
      <c r="T198" s="69"/>
      <c r="W198" s="53"/>
      <c r="BU198" s="53"/>
      <c r="BV198" s="53"/>
    </row>
    <row r="199" spans="2:74" ht="15">
      <c r="B199" s="68"/>
      <c r="C199" s="68"/>
      <c r="D199" s="69"/>
      <c r="E199" s="90"/>
      <c r="F199" s="69"/>
      <c r="G199" s="69"/>
      <c r="H199" s="70"/>
      <c r="I199" s="69"/>
      <c r="J199" s="69"/>
      <c r="K199" s="70"/>
      <c r="L199" s="69"/>
      <c r="M199" s="69"/>
      <c r="N199" s="69"/>
      <c r="O199" s="69"/>
      <c r="P199" s="69"/>
      <c r="Q199" s="69"/>
      <c r="R199" s="71"/>
      <c r="S199" s="69"/>
      <c r="T199" s="69"/>
      <c r="W199" s="53"/>
      <c r="BU199" s="53"/>
      <c r="BV199" s="53"/>
    </row>
    <row r="200" spans="2:74" ht="15">
      <c r="B200" s="68"/>
      <c r="C200" s="68"/>
      <c r="D200" s="69"/>
      <c r="E200" s="90"/>
      <c r="F200" s="69"/>
      <c r="G200" s="69"/>
      <c r="H200" s="70"/>
      <c r="I200" s="69"/>
      <c r="J200" s="69"/>
      <c r="K200" s="70"/>
      <c r="L200" s="69"/>
      <c r="M200" s="69"/>
      <c r="N200" s="69"/>
      <c r="O200" s="69"/>
      <c r="P200" s="69"/>
      <c r="Q200" s="69"/>
      <c r="R200" s="71"/>
      <c r="S200" s="69"/>
      <c r="T200" s="69"/>
      <c r="W200" s="53"/>
      <c r="BU200" s="53"/>
      <c r="BV200" s="53"/>
    </row>
    <row r="201" spans="2:74" ht="15">
      <c r="B201" s="68"/>
      <c r="C201" s="68"/>
      <c r="D201" s="69"/>
      <c r="E201" s="90"/>
      <c r="F201" s="69"/>
      <c r="G201" s="69"/>
      <c r="H201" s="70"/>
      <c r="I201" s="69"/>
      <c r="J201" s="69"/>
      <c r="K201" s="70"/>
      <c r="L201" s="69"/>
      <c r="M201" s="69"/>
      <c r="N201" s="69"/>
      <c r="O201" s="69"/>
      <c r="P201" s="69"/>
      <c r="Q201" s="69"/>
      <c r="R201" s="71"/>
      <c r="S201" s="69"/>
      <c r="T201" s="69"/>
      <c r="W201" s="53"/>
      <c r="BU201" s="53"/>
      <c r="BV201" s="53"/>
    </row>
    <row r="202" spans="2:74" ht="15">
      <c r="B202" s="68"/>
      <c r="C202" s="68"/>
      <c r="D202" s="69"/>
      <c r="E202" s="90"/>
      <c r="F202" s="69"/>
      <c r="G202" s="69"/>
      <c r="H202" s="70"/>
      <c r="I202" s="69"/>
      <c r="J202" s="69"/>
      <c r="K202" s="70"/>
      <c r="L202" s="69"/>
      <c r="M202" s="69"/>
      <c r="N202" s="69"/>
      <c r="O202" s="69"/>
      <c r="P202" s="69"/>
      <c r="Q202" s="69"/>
      <c r="R202" s="71"/>
      <c r="S202" s="69"/>
      <c r="T202" s="69"/>
      <c r="W202" s="53"/>
      <c r="BU202" s="53"/>
      <c r="BV202" s="53"/>
    </row>
    <row r="203" spans="2:74" ht="15">
      <c r="B203" s="68"/>
      <c r="C203" s="68"/>
      <c r="D203" s="69"/>
      <c r="E203" s="90"/>
      <c r="F203" s="69"/>
      <c r="G203" s="69"/>
      <c r="H203" s="70"/>
      <c r="I203" s="69"/>
      <c r="J203" s="69"/>
      <c r="K203" s="70"/>
      <c r="L203" s="69"/>
      <c r="M203" s="69"/>
      <c r="N203" s="69"/>
      <c r="O203" s="69"/>
      <c r="P203" s="69"/>
      <c r="Q203" s="69"/>
      <c r="R203" s="71"/>
      <c r="S203" s="69"/>
      <c r="T203" s="69"/>
      <c r="W203" s="53"/>
      <c r="BU203" s="53"/>
      <c r="BV203" s="53"/>
    </row>
    <row r="204" spans="2:74" ht="15">
      <c r="B204" s="68"/>
      <c r="C204" s="68"/>
      <c r="D204" s="69"/>
      <c r="E204" s="90"/>
      <c r="F204" s="69"/>
      <c r="G204" s="69"/>
      <c r="H204" s="70"/>
      <c r="I204" s="69"/>
      <c r="J204" s="69"/>
      <c r="K204" s="70"/>
      <c r="L204" s="69"/>
      <c r="M204" s="69"/>
      <c r="N204" s="69"/>
      <c r="O204" s="69"/>
      <c r="P204" s="69"/>
      <c r="Q204" s="69"/>
      <c r="R204" s="71"/>
      <c r="S204" s="69"/>
      <c r="T204" s="69"/>
      <c r="W204" s="53"/>
      <c r="BU204" s="53"/>
      <c r="BV204" s="53"/>
    </row>
    <row r="205" spans="2:74" ht="15">
      <c r="B205" s="68"/>
      <c r="C205" s="68"/>
      <c r="D205" s="69"/>
      <c r="E205" s="90"/>
      <c r="F205" s="69"/>
      <c r="G205" s="69"/>
      <c r="H205" s="70"/>
      <c r="I205" s="69"/>
      <c r="J205" s="69"/>
      <c r="K205" s="70"/>
      <c r="L205" s="69"/>
      <c r="M205" s="69"/>
      <c r="N205" s="69"/>
      <c r="O205" s="69"/>
      <c r="P205" s="69"/>
      <c r="Q205" s="69"/>
      <c r="R205" s="71"/>
      <c r="S205" s="69"/>
      <c r="T205" s="69"/>
      <c r="W205" s="53"/>
      <c r="BU205" s="53"/>
      <c r="BV205" s="53"/>
    </row>
    <row r="206" spans="2:74" ht="15">
      <c r="B206" s="68"/>
      <c r="C206" s="68"/>
      <c r="D206" s="69"/>
      <c r="E206" s="90"/>
      <c r="F206" s="69"/>
      <c r="G206" s="69"/>
      <c r="H206" s="70"/>
      <c r="I206" s="69"/>
      <c r="J206" s="69"/>
      <c r="K206" s="70"/>
      <c r="L206" s="69"/>
      <c r="M206" s="69"/>
      <c r="N206" s="69"/>
      <c r="O206" s="69"/>
      <c r="P206" s="69"/>
      <c r="Q206" s="69"/>
      <c r="R206" s="71"/>
      <c r="S206" s="69"/>
      <c r="T206" s="69"/>
      <c r="W206" s="53"/>
      <c r="BU206" s="53"/>
      <c r="BV206" s="53"/>
    </row>
    <row r="207" spans="2:74" ht="15">
      <c r="B207" s="68"/>
      <c r="C207" s="68"/>
      <c r="D207" s="69"/>
      <c r="E207" s="90"/>
      <c r="F207" s="69"/>
      <c r="G207" s="69"/>
      <c r="H207" s="70"/>
      <c r="I207" s="69"/>
      <c r="J207" s="69"/>
      <c r="K207" s="70"/>
      <c r="L207" s="69"/>
      <c r="M207" s="69"/>
      <c r="N207" s="69"/>
      <c r="O207" s="69"/>
      <c r="P207" s="69"/>
      <c r="Q207" s="69"/>
      <c r="R207" s="71"/>
      <c r="S207" s="69"/>
      <c r="T207" s="69"/>
      <c r="W207" s="53"/>
      <c r="BU207" s="53"/>
      <c r="BV207" s="53"/>
    </row>
    <row r="208" spans="2:74" ht="15">
      <c r="B208" s="68"/>
      <c r="C208" s="68"/>
      <c r="D208" s="69"/>
      <c r="E208" s="90"/>
      <c r="F208" s="69"/>
      <c r="G208" s="69"/>
      <c r="H208" s="70"/>
      <c r="I208" s="69"/>
      <c r="J208" s="69"/>
      <c r="K208" s="70"/>
      <c r="L208" s="69"/>
      <c r="M208" s="69"/>
      <c r="N208" s="69"/>
      <c r="O208" s="69"/>
      <c r="P208" s="69"/>
      <c r="Q208" s="69"/>
      <c r="R208" s="71"/>
      <c r="S208" s="69"/>
      <c r="T208" s="69"/>
      <c r="W208" s="53"/>
      <c r="BU208" s="53"/>
      <c r="BV208" s="53"/>
    </row>
    <row r="209" spans="2:74" ht="15">
      <c r="B209" s="68"/>
      <c r="C209" s="68"/>
      <c r="D209" s="69"/>
      <c r="E209" s="90"/>
      <c r="F209" s="69"/>
      <c r="G209" s="69"/>
      <c r="H209" s="70"/>
      <c r="I209" s="69"/>
      <c r="J209" s="69"/>
      <c r="K209" s="70"/>
      <c r="L209" s="69"/>
      <c r="M209" s="69"/>
      <c r="N209" s="69"/>
      <c r="O209" s="69"/>
      <c r="P209" s="69"/>
      <c r="Q209" s="69"/>
      <c r="R209" s="71"/>
      <c r="S209" s="69"/>
      <c r="T209" s="69"/>
      <c r="W209" s="53"/>
      <c r="BU209" s="53"/>
      <c r="BV209" s="53"/>
    </row>
    <row r="210" spans="2:74" ht="15">
      <c r="B210" s="68"/>
      <c r="C210" s="68"/>
      <c r="D210" s="69"/>
      <c r="E210" s="90"/>
      <c r="F210" s="69"/>
      <c r="G210" s="69"/>
      <c r="H210" s="70"/>
      <c r="I210" s="69"/>
      <c r="J210" s="69"/>
      <c r="K210" s="70"/>
      <c r="L210" s="69"/>
      <c r="M210" s="69"/>
      <c r="N210" s="69"/>
      <c r="O210" s="69"/>
      <c r="P210" s="69"/>
      <c r="Q210" s="69"/>
      <c r="R210" s="71"/>
      <c r="S210" s="69"/>
      <c r="T210" s="69"/>
      <c r="W210" s="53"/>
      <c r="BU210" s="53"/>
      <c r="BV210" s="53"/>
    </row>
    <row r="211" spans="2:74" ht="15">
      <c r="B211" s="68"/>
      <c r="C211" s="68"/>
      <c r="D211" s="69"/>
      <c r="E211" s="90"/>
      <c r="F211" s="69"/>
      <c r="G211" s="69"/>
      <c r="H211" s="70"/>
      <c r="I211" s="69"/>
      <c r="J211" s="69"/>
      <c r="K211" s="70"/>
      <c r="L211" s="69"/>
      <c r="M211" s="69"/>
      <c r="N211" s="69"/>
      <c r="O211" s="69"/>
      <c r="P211" s="69"/>
      <c r="Q211" s="69"/>
      <c r="R211" s="71"/>
      <c r="S211" s="69"/>
      <c r="T211" s="69"/>
      <c r="W211" s="53"/>
      <c r="BU211" s="53"/>
      <c r="BV211" s="53"/>
    </row>
    <row r="212" spans="2:74" ht="15">
      <c r="B212" s="68"/>
      <c r="C212" s="68"/>
      <c r="D212" s="69"/>
      <c r="E212" s="90"/>
      <c r="F212" s="69"/>
      <c r="G212" s="69"/>
      <c r="H212" s="70"/>
      <c r="I212" s="69"/>
      <c r="J212" s="69"/>
      <c r="K212" s="70"/>
      <c r="L212" s="69"/>
      <c r="M212" s="69"/>
      <c r="N212" s="69"/>
      <c r="O212" s="69"/>
      <c r="P212" s="69"/>
      <c r="Q212" s="69"/>
      <c r="R212" s="71"/>
      <c r="S212" s="69"/>
      <c r="T212" s="69"/>
      <c r="W212" s="53"/>
      <c r="BU212" s="53"/>
      <c r="BV212" s="53"/>
    </row>
    <row r="213" spans="2:74" ht="15">
      <c r="B213" s="68"/>
      <c r="C213" s="68"/>
      <c r="D213" s="69"/>
      <c r="E213" s="90"/>
      <c r="F213" s="69"/>
      <c r="G213" s="69"/>
      <c r="H213" s="70"/>
      <c r="I213" s="69"/>
      <c r="J213" s="69"/>
      <c r="K213" s="70"/>
      <c r="L213" s="69"/>
      <c r="M213" s="69"/>
      <c r="N213" s="69"/>
      <c r="O213" s="69"/>
      <c r="P213" s="69"/>
      <c r="Q213" s="69"/>
      <c r="R213" s="71"/>
      <c r="S213" s="69"/>
      <c r="T213" s="69"/>
      <c r="W213" s="53"/>
      <c r="BU213" s="53"/>
      <c r="BV213" s="53"/>
    </row>
    <row r="214" spans="2:74" ht="15">
      <c r="B214" s="68"/>
      <c r="C214" s="68"/>
      <c r="D214" s="69"/>
      <c r="E214" s="90"/>
      <c r="F214" s="69"/>
      <c r="G214" s="69"/>
      <c r="H214" s="70"/>
      <c r="I214" s="69"/>
      <c r="J214" s="69"/>
      <c r="K214" s="70"/>
      <c r="L214" s="69"/>
      <c r="M214" s="69"/>
      <c r="N214" s="69"/>
      <c r="O214" s="69"/>
      <c r="P214" s="69"/>
      <c r="Q214" s="69"/>
      <c r="R214" s="71"/>
      <c r="S214" s="69"/>
      <c r="T214" s="69"/>
      <c r="W214" s="53"/>
      <c r="BU214" s="53"/>
      <c r="BV214" s="53"/>
    </row>
    <row r="215" spans="2:74" ht="15">
      <c r="B215" s="68"/>
      <c r="C215" s="68"/>
      <c r="D215" s="69"/>
      <c r="E215" s="90"/>
      <c r="F215" s="69"/>
      <c r="G215" s="69"/>
      <c r="H215" s="70"/>
      <c r="I215" s="69"/>
      <c r="J215" s="69"/>
      <c r="K215" s="70"/>
      <c r="L215" s="69"/>
      <c r="M215" s="69"/>
      <c r="N215" s="69"/>
      <c r="O215" s="69"/>
      <c r="P215" s="69"/>
      <c r="Q215" s="69"/>
      <c r="R215" s="71"/>
      <c r="S215" s="69"/>
      <c r="T215" s="69"/>
      <c r="W215" s="53"/>
      <c r="BU215" s="53"/>
      <c r="BV215" s="53"/>
    </row>
    <row r="216" spans="2:74" ht="15">
      <c r="B216" s="68"/>
      <c r="C216" s="68"/>
      <c r="D216" s="69"/>
      <c r="E216" s="90"/>
      <c r="F216" s="69"/>
      <c r="G216" s="69"/>
      <c r="H216" s="70"/>
      <c r="I216" s="69"/>
      <c r="J216" s="69"/>
      <c r="K216" s="70"/>
      <c r="L216" s="69"/>
      <c r="M216" s="69"/>
      <c r="N216" s="69"/>
      <c r="O216" s="69"/>
      <c r="P216" s="69"/>
      <c r="Q216" s="69"/>
      <c r="R216" s="71"/>
      <c r="S216" s="69"/>
      <c r="T216" s="69"/>
      <c r="W216" s="53"/>
      <c r="BU216" s="53"/>
      <c r="BV216" s="53"/>
    </row>
    <row r="217" spans="2:74" ht="15">
      <c r="B217" s="68"/>
      <c r="C217" s="68"/>
      <c r="D217" s="69"/>
      <c r="E217" s="90"/>
      <c r="F217" s="69"/>
      <c r="G217" s="69"/>
      <c r="H217" s="70"/>
      <c r="I217" s="69"/>
      <c r="J217" s="69"/>
      <c r="K217" s="70"/>
      <c r="L217" s="69"/>
      <c r="M217" s="69"/>
      <c r="N217" s="69"/>
      <c r="O217" s="69"/>
      <c r="P217" s="69"/>
      <c r="Q217" s="69"/>
      <c r="R217" s="71"/>
      <c r="S217" s="69"/>
      <c r="T217" s="69"/>
      <c r="W217" s="53"/>
      <c r="BU217" s="53"/>
      <c r="BV217" s="53"/>
    </row>
    <row r="218" spans="2:74" ht="15">
      <c r="B218" s="68"/>
      <c r="C218" s="68"/>
      <c r="D218" s="69"/>
      <c r="E218" s="90"/>
      <c r="F218" s="69"/>
      <c r="G218" s="69"/>
      <c r="H218" s="70"/>
      <c r="I218" s="69"/>
      <c r="J218" s="69"/>
      <c r="K218" s="70"/>
      <c r="L218" s="69"/>
      <c r="M218" s="69"/>
      <c r="N218" s="69"/>
      <c r="O218" s="69"/>
      <c r="P218" s="69"/>
      <c r="Q218" s="69"/>
      <c r="R218" s="71"/>
      <c r="S218" s="69"/>
      <c r="T218" s="69"/>
      <c r="W218" s="53"/>
      <c r="BU218" s="53"/>
      <c r="BV218" s="53"/>
    </row>
    <row r="219" spans="2:74" ht="15">
      <c r="B219" s="68"/>
      <c r="C219" s="68"/>
      <c r="D219" s="69"/>
      <c r="E219" s="90"/>
      <c r="F219" s="69"/>
      <c r="G219" s="69"/>
      <c r="H219" s="70"/>
      <c r="I219" s="69"/>
      <c r="J219" s="69"/>
      <c r="K219" s="70"/>
      <c r="L219" s="69"/>
      <c r="M219" s="69"/>
      <c r="N219" s="69"/>
      <c r="O219" s="69"/>
      <c r="P219" s="69"/>
      <c r="Q219" s="69"/>
      <c r="R219" s="71"/>
      <c r="S219" s="69"/>
      <c r="T219" s="69"/>
      <c r="W219" s="53"/>
      <c r="BU219" s="53"/>
      <c r="BV219" s="53"/>
    </row>
    <row r="220" spans="2:74" ht="15">
      <c r="B220" s="68"/>
      <c r="C220" s="68"/>
      <c r="D220" s="69"/>
      <c r="E220" s="90"/>
      <c r="F220" s="69"/>
      <c r="G220" s="69"/>
      <c r="H220" s="70"/>
      <c r="I220" s="69"/>
      <c r="J220" s="69"/>
      <c r="K220" s="70"/>
      <c r="L220" s="69"/>
      <c r="M220" s="69"/>
      <c r="N220" s="69"/>
      <c r="O220" s="69"/>
      <c r="P220" s="69"/>
      <c r="Q220" s="69"/>
      <c r="R220" s="71"/>
      <c r="S220" s="69"/>
      <c r="T220" s="69"/>
      <c r="W220" s="53"/>
      <c r="BU220" s="53"/>
      <c r="BV220" s="53"/>
    </row>
    <row r="221" spans="2:74" ht="15">
      <c r="B221" s="68"/>
      <c r="C221" s="68"/>
      <c r="D221" s="69"/>
      <c r="E221" s="90"/>
      <c r="F221" s="69"/>
      <c r="G221" s="69"/>
      <c r="H221" s="70"/>
      <c r="I221" s="69"/>
      <c r="J221" s="69"/>
      <c r="K221" s="70"/>
      <c r="L221" s="69"/>
      <c r="M221" s="69"/>
      <c r="N221" s="69"/>
      <c r="O221" s="69"/>
      <c r="P221" s="69"/>
      <c r="Q221" s="69"/>
      <c r="R221" s="71"/>
      <c r="S221" s="69"/>
      <c r="T221" s="69"/>
      <c r="W221" s="53"/>
      <c r="BU221" s="53"/>
      <c r="BV221" s="53"/>
    </row>
    <row r="222" spans="2:74" ht="15">
      <c r="B222" s="68"/>
      <c r="C222" s="68"/>
      <c r="D222" s="69"/>
      <c r="E222" s="90"/>
      <c r="F222" s="69"/>
      <c r="G222" s="69"/>
      <c r="H222" s="70"/>
      <c r="I222" s="69"/>
      <c r="J222" s="69"/>
      <c r="K222" s="70"/>
      <c r="L222" s="69"/>
      <c r="M222" s="69"/>
      <c r="N222" s="69"/>
      <c r="O222" s="69"/>
      <c r="P222" s="69"/>
      <c r="Q222" s="69"/>
      <c r="R222" s="71"/>
      <c r="S222" s="69"/>
      <c r="T222" s="69"/>
      <c r="W222" s="53"/>
      <c r="BU222" s="53"/>
      <c r="BV222" s="53"/>
    </row>
    <row r="223" spans="2:74" ht="15">
      <c r="B223" s="68"/>
      <c r="C223" s="68"/>
      <c r="D223" s="69"/>
      <c r="E223" s="90"/>
      <c r="F223" s="69"/>
      <c r="G223" s="69"/>
      <c r="H223" s="70"/>
      <c r="I223" s="69"/>
      <c r="J223" s="69"/>
      <c r="K223" s="70"/>
      <c r="L223" s="69"/>
      <c r="M223" s="69"/>
      <c r="N223" s="69"/>
      <c r="O223" s="69"/>
      <c r="P223" s="69"/>
      <c r="Q223" s="69"/>
      <c r="R223" s="71"/>
      <c r="S223" s="69"/>
      <c r="T223" s="69"/>
      <c r="W223" s="53"/>
      <c r="BU223" s="53"/>
      <c r="BV223" s="53"/>
    </row>
    <row r="224" spans="2:74" ht="15">
      <c r="B224" s="68"/>
      <c r="C224" s="68"/>
      <c r="D224" s="69"/>
      <c r="E224" s="90"/>
      <c r="F224" s="69"/>
      <c r="G224" s="69"/>
      <c r="H224" s="70"/>
      <c r="I224" s="69"/>
      <c r="J224" s="69"/>
      <c r="K224" s="70"/>
      <c r="L224" s="69"/>
      <c r="M224" s="69"/>
      <c r="N224" s="69"/>
      <c r="O224" s="69"/>
      <c r="P224" s="69"/>
      <c r="Q224" s="69"/>
      <c r="R224" s="71"/>
      <c r="S224" s="69"/>
      <c r="T224" s="69"/>
      <c r="W224" s="53"/>
      <c r="BU224" s="53"/>
      <c r="BV224" s="53"/>
    </row>
    <row r="225" spans="2:74" ht="15">
      <c r="B225" s="68"/>
      <c r="C225" s="68"/>
      <c r="D225" s="69"/>
      <c r="E225" s="90"/>
      <c r="F225" s="69"/>
      <c r="G225" s="69"/>
      <c r="H225" s="70"/>
      <c r="I225" s="69"/>
      <c r="J225" s="69"/>
      <c r="K225" s="70"/>
      <c r="L225" s="69"/>
      <c r="M225" s="69"/>
      <c r="N225" s="69"/>
      <c r="O225" s="69"/>
      <c r="P225" s="69"/>
      <c r="Q225" s="69"/>
      <c r="R225" s="71"/>
      <c r="S225" s="69"/>
      <c r="T225" s="69"/>
      <c r="W225" s="53"/>
      <c r="BU225" s="53"/>
      <c r="BV225" s="53"/>
    </row>
    <row r="226" spans="2:74" ht="15">
      <c r="B226" s="68"/>
      <c r="C226" s="68"/>
      <c r="D226" s="69"/>
      <c r="E226" s="90"/>
      <c r="F226" s="69"/>
      <c r="G226" s="69"/>
      <c r="H226" s="70"/>
      <c r="I226" s="69"/>
      <c r="J226" s="69"/>
      <c r="K226" s="70"/>
      <c r="L226" s="69"/>
      <c r="M226" s="69"/>
      <c r="N226" s="69"/>
      <c r="O226" s="69"/>
      <c r="P226" s="69"/>
      <c r="Q226" s="69"/>
      <c r="R226" s="71"/>
      <c r="S226" s="69"/>
      <c r="T226" s="69"/>
      <c r="W226" s="53"/>
      <c r="BU226" s="53"/>
      <c r="BV226" s="53"/>
    </row>
    <row r="227" spans="2:74" ht="15">
      <c r="B227" s="68"/>
      <c r="C227" s="68"/>
      <c r="D227" s="69"/>
      <c r="E227" s="90"/>
      <c r="F227" s="69"/>
      <c r="G227" s="69"/>
      <c r="H227" s="70"/>
      <c r="I227" s="69"/>
      <c r="J227" s="69"/>
      <c r="K227" s="70"/>
      <c r="L227" s="69"/>
      <c r="M227" s="69"/>
      <c r="N227" s="69"/>
      <c r="O227" s="69"/>
      <c r="P227" s="69"/>
      <c r="Q227" s="69"/>
      <c r="R227" s="71"/>
      <c r="S227" s="69"/>
      <c r="T227" s="69"/>
      <c r="W227" s="53"/>
      <c r="BU227" s="53"/>
      <c r="BV227" s="53"/>
    </row>
    <row r="228" spans="2:74" ht="15">
      <c r="B228" s="68"/>
      <c r="C228" s="68"/>
      <c r="D228" s="69"/>
      <c r="E228" s="90"/>
      <c r="F228" s="69"/>
      <c r="G228" s="69"/>
      <c r="H228" s="70"/>
      <c r="I228" s="69"/>
      <c r="J228" s="69"/>
      <c r="K228" s="70"/>
      <c r="L228" s="69"/>
      <c r="M228" s="69"/>
      <c r="N228" s="69"/>
      <c r="O228" s="69"/>
      <c r="P228" s="69"/>
      <c r="Q228" s="69"/>
      <c r="R228" s="71"/>
      <c r="S228" s="69"/>
      <c r="T228" s="69"/>
      <c r="W228" s="53"/>
      <c r="BU228" s="53"/>
      <c r="BV228" s="53"/>
    </row>
    <row r="229" spans="2:74" ht="15">
      <c r="B229" s="68"/>
      <c r="C229" s="68"/>
      <c r="D229" s="69"/>
      <c r="E229" s="90"/>
      <c r="F229" s="69"/>
      <c r="G229" s="69"/>
      <c r="H229" s="70"/>
      <c r="I229" s="69"/>
      <c r="J229" s="69"/>
      <c r="K229" s="70"/>
      <c r="L229" s="69"/>
      <c r="M229" s="69"/>
      <c r="N229" s="69"/>
      <c r="O229" s="69"/>
      <c r="P229" s="69"/>
      <c r="Q229" s="69"/>
      <c r="R229" s="71"/>
      <c r="S229" s="69"/>
      <c r="T229" s="69"/>
      <c r="W229" s="53"/>
      <c r="BU229" s="53"/>
      <c r="BV229" s="53"/>
    </row>
    <row r="230" spans="2:74" ht="15">
      <c r="B230" s="68"/>
      <c r="C230" s="68"/>
      <c r="D230" s="69"/>
      <c r="E230" s="90"/>
      <c r="F230" s="69"/>
      <c r="G230" s="69"/>
      <c r="H230" s="70"/>
      <c r="I230" s="69"/>
      <c r="J230" s="69"/>
      <c r="K230" s="70"/>
      <c r="L230" s="69"/>
      <c r="M230" s="69"/>
      <c r="N230" s="69"/>
      <c r="O230" s="69"/>
      <c r="P230" s="69"/>
      <c r="Q230" s="69"/>
      <c r="R230" s="71"/>
      <c r="S230" s="69"/>
      <c r="T230" s="69"/>
      <c r="W230" s="53"/>
      <c r="BU230" s="53"/>
      <c r="BV230" s="53"/>
    </row>
    <row r="231" spans="2:74" ht="15">
      <c r="B231" s="68"/>
      <c r="C231" s="68"/>
      <c r="D231" s="69"/>
      <c r="E231" s="90"/>
      <c r="F231" s="69"/>
      <c r="G231" s="69"/>
      <c r="H231" s="70"/>
      <c r="I231" s="69"/>
      <c r="J231" s="69"/>
      <c r="K231" s="70"/>
      <c r="L231" s="69"/>
      <c r="M231" s="69"/>
      <c r="N231" s="69"/>
      <c r="O231" s="69"/>
      <c r="P231" s="69"/>
      <c r="Q231" s="69"/>
      <c r="R231" s="71"/>
      <c r="S231" s="69"/>
      <c r="T231" s="69"/>
      <c r="W231" s="53"/>
      <c r="BU231" s="53"/>
      <c r="BV231" s="53"/>
    </row>
    <row r="232" spans="2:74" ht="15">
      <c r="B232" s="68"/>
      <c r="C232" s="68"/>
      <c r="D232" s="69"/>
      <c r="E232" s="90"/>
      <c r="F232" s="69"/>
      <c r="G232" s="69"/>
      <c r="H232" s="70"/>
      <c r="I232" s="69"/>
      <c r="J232" s="69"/>
      <c r="K232" s="70"/>
      <c r="L232" s="69"/>
      <c r="M232" s="69"/>
      <c r="N232" s="69"/>
      <c r="O232" s="69"/>
      <c r="P232" s="69"/>
      <c r="Q232" s="69"/>
      <c r="R232" s="71"/>
      <c r="S232" s="69"/>
      <c r="T232" s="69"/>
      <c r="W232" s="53"/>
      <c r="BU232" s="53"/>
      <c r="BV232" s="53"/>
    </row>
    <row r="233" spans="2:74" ht="15">
      <c r="B233" s="68"/>
      <c r="C233" s="68"/>
      <c r="D233" s="69"/>
      <c r="E233" s="90"/>
      <c r="F233" s="69"/>
      <c r="G233" s="69"/>
      <c r="H233" s="70"/>
      <c r="I233" s="69"/>
      <c r="J233" s="69"/>
      <c r="K233" s="70"/>
      <c r="L233" s="69"/>
      <c r="M233" s="69"/>
      <c r="N233" s="69"/>
      <c r="O233" s="69"/>
      <c r="P233" s="69"/>
      <c r="Q233" s="69"/>
      <c r="R233" s="71"/>
      <c r="S233" s="69"/>
      <c r="T233" s="69"/>
      <c r="W233" s="53"/>
      <c r="BU233" s="53"/>
      <c r="BV233" s="53"/>
    </row>
    <row r="234" spans="2:74" ht="15">
      <c r="B234" s="68"/>
      <c r="C234" s="68"/>
      <c r="D234" s="69"/>
      <c r="E234" s="90"/>
      <c r="F234" s="69"/>
      <c r="G234" s="69"/>
      <c r="H234" s="70"/>
      <c r="I234" s="69"/>
      <c r="J234" s="69"/>
      <c r="K234" s="70"/>
      <c r="L234" s="69"/>
      <c r="M234" s="69"/>
      <c r="N234" s="69"/>
      <c r="O234" s="69"/>
      <c r="P234" s="69"/>
      <c r="Q234" s="69"/>
      <c r="R234" s="71"/>
      <c r="S234" s="69"/>
      <c r="T234" s="69"/>
      <c r="W234" s="53"/>
      <c r="BU234" s="53"/>
      <c r="BV234" s="53"/>
    </row>
    <row r="235" spans="2:74" ht="15">
      <c r="B235" s="68"/>
      <c r="C235" s="68"/>
      <c r="D235" s="69"/>
      <c r="E235" s="90"/>
      <c r="F235" s="69"/>
      <c r="G235" s="69"/>
      <c r="H235" s="70"/>
      <c r="I235" s="69"/>
      <c r="J235" s="69"/>
      <c r="K235" s="70"/>
      <c r="L235" s="69"/>
      <c r="M235" s="69"/>
      <c r="N235" s="69"/>
      <c r="O235" s="69"/>
      <c r="P235" s="69"/>
      <c r="Q235" s="69"/>
      <c r="R235" s="71"/>
      <c r="S235" s="69"/>
      <c r="T235" s="69"/>
      <c r="W235" s="53"/>
      <c r="BU235" s="53"/>
      <c r="BV235" s="53"/>
    </row>
    <row r="236" spans="2:74" ht="15">
      <c r="B236" s="68"/>
      <c r="C236" s="68"/>
      <c r="D236" s="69"/>
      <c r="E236" s="90"/>
      <c r="F236" s="69"/>
      <c r="G236" s="69"/>
      <c r="H236" s="70"/>
      <c r="I236" s="69"/>
      <c r="J236" s="69"/>
      <c r="K236" s="70"/>
      <c r="L236" s="69"/>
      <c r="M236" s="69"/>
      <c r="N236" s="69"/>
      <c r="O236" s="69"/>
      <c r="P236" s="69"/>
      <c r="Q236" s="69"/>
      <c r="R236" s="71"/>
      <c r="S236" s="69"/>
      <c r="T236" s="69"/>
      <c r="W236" s="53"/>
      <c r="BU236" s="53"/>
      <c r="BV236" s="53"/>
    </row>
    <row r="237" spans="2:74" ht="15">
      <c r="B237" s="68"/>
      <c r="C237" s="68"/>
      <c r="D237" s="69"/>
      <c r="E237" s="90"/>
      <c r="F237" s="69"/>
      <c r="G237" s="69"/>
      <c r="H237" s="70"/>
      <c r="I237" s="69"/>
      <c r="J237" s="69"/>
      <c r="K237" s="70"/>
      <c r="L237" s="69"/>
      <c r="M237" s="69"/>
      <c r="N237" s="69"/>
      <c r="O237" s="69"/>
      <c r="P237" s="69"/>
      <c r="Q237" s="69"/>
      <c r="R237" s="71"/>
      <c r="S237" s="69"/>
      <c r="T237" s="69"/>
      <c r="W237" s="53"/>
      <c r="BU237" s="53"/>
      <c r="BV237" s="53"/>
    </row>
    <row r="238" spans="2:74" ht="15">
      <c r="B238" s="68"/>
      <c r="C238" s="68"/>
      <c r="D238" s="69"/>
      <c r="E238" s="90"/>
      <c r="F238" s="69"/>
      <c r="G238" s="69"/>
      <c r="H238" s="70"/>
      <c r="I238" s="69"/>
      <c r="J238" s="69"/>
      <c r="K238" s="70"/>
      <c r="L238" s="69"/>
      <c r="M238" s="69"/>
      <c r="N238" s="69"/>
      <c r="O238" s="69"/>
      <c r="P238" s="69"/>
      <c r="Q238" s="69"/>
      <c r="R238" s="71"/>
      <c r="S238" s="69"/>
      <c r="T238" s="69"/>
      <c r="W238" s="53"/>
      <c r="BU238" s="53"/>
      <c r="BV238" s="53"/>
    </row>
    <row r="239" spans="2:74" ht="15">
      <c r="B239" s="68"/>
      <c r="C239" s="68"/>
      <c r="D239" s="69"/>
      <c r="E239" s="90"/>
      <c r="F239" s="69"/>
      <c r="G239" s="69"/>
      <c r="H239" s="70"/>
      <c r="I239" s="69"/>
      <c r="J239" s="69"/>
      <c r="K239" s="70"/>
      <c r="L239" s="69"/>
      <c r="M239" s="69"/>
      <c r="N239" s="69"/>
      <c r="O239" s="69"/>
      <c r="P239" s="69"/>
      <c r="Q239" s="69"/>
      <c r="R239" s="71"/>
      <c r="S239" s="69"/>
      <c r="T239" s="69"/>
      <c r="W239" s="53"/>
      <c r="BU239" s="53"/>
      <c r="BV239" s="53"/>
    </row>
    <row r="240" spans="2:74" ht="15">
      <c r="B240" s="68"/>
      <c r="C240" s="68"/>
      <c r="D240" s="69"/>
      <c r="E240" s="90"/>
      <c r="F240" s="69"/>
      <c r="G240" s="69"/>
      <c r="H240" s="70"/>
      <c r="I240" s="69"/>
      <c r="J240" s="69"/>
      <c r="K240" s="70"/>
      <c r="L240" s="69"/>
      <c r="M240" s="69"/>
      <c r="N240" s="69"/>
      <c r="O240" s="69"/>
      <c r="P240" s="69"/>
      <c r="Q240" s="69"/>
      <c r="R240" s="71"/>
      <c r="S240" s="69"/>
      <c r="T240" s="69"/>
      <c r="W240" s="53"/>
      <c r="BU240" s="53"/>
      <c r="BV240" s="53"/>
    </row>
    <row r="241" spans="2:74" ht="15">
      <c r="B241" s="68"/>
      <c r="C241" s="68"/>
      <c r="D241" s="69"/>
      <c r="E241" s="90"/>
      <c r="F241" s="69"/>
      <c r="G241" s="69"/>
      <c r="H241" s="70"/>
      <c r="I241" s="69"/>
      <c r="J241" s="69"/>
      <c r="K241" s="70"/>
      <c r="L241" s="69"/>
      <c r="M241" s="69"/>
      <c r="N241" s="69"/>
      <c r="O241" s="69"/>
      <c r="P241" s="69"/>
      <c r="Q241" s="69"/>
      <c r="R241" s="71"/>
      <c r="S241" s="69"/>
      <c r="T241" s="69"/>
      <c r="W241" s="53"/>
      <c r="BU241" s="53"/>
      <c r="BV241" s="53"/>
    </row>
    <row r="242" spans="2:74" ht="15">
      <c r="B242" s="68"/>
      <c r="C242" s="68"/>
      <c r="D242" s="69"/>
      <c r="E242" s="90"/>
      <c r="F242" s="69"/>
      <c r="G242" s="69"/>
      <c r="H242" s="70"/>
      <c r="I242" s="69"/>
      <c r="J242" s="69"/>
      <c r="K242" s="70"/>
      <c r="L242" s="69"/>
      <c r="M242" s="69"/>
      <c r="N242" s="69"/>
      <c r="O242" s="69"/>
      <c r="P242" s="69"/>
      <c r="Q242" s="69"/>
      <c r="R242" s="71"/>
      <c r="S242" s="69"/>
      <c r="T242" s="69"/>
      <c r="W242" s="53"/>
      <c r="BU242" s="53"/>
      <c r="BV242" s="53"/>
    </row>
    <row r="243" spans="2:74" ht="15">
      <c r="B243" s="68"/>
      <c r="C243" s="68"/>
      <c r="D243" s="69"/>
      <c r="E243" s="90"/>
      <c r="F243" s="69"/>
      <c r="G243" s="69"/>
      <c r="H243" s="70"/>
      <c r="I243" s="69"/>
      <c r="J243" s="69"/>
      <c r="K243" s="70"/>
      <c r="L243" s="69"/>
      <c r="M243" s="69"/>
      <c r="N243" s="69"/>
      <c r="O243" s="69"/>
      <c r="P243" s="69"/>
      <c r="Q243" s="69"/>
      <c r="R243" s="71"/>
      <c r="S243" s="69"/>
      <c r="T243" s="69"/>
      <c r="W243" s="53"/>
      <c r="BU243" s="53"/>
      <c r="BV243" s="53"/>
    </row>
    <row r="244" spans="2:74" ht="15">
      <c r="B244" s="68"/>
      <c r="C244" s="68"/>
      <c r="D244" s="69"/>
      <c r="E244" s="90"/>
      <c r="F244" s="69"/>
      <c r="G244" s="69"/>
      <c r="H244" s="70"/>
      <c r="I244" s="69"/>
      <c r="J244" s="69"/>
      <c r="K244" s="70"/>
      <c r="L244" s="69"/>
      <c r="M244" s="69"/>
      <c r="N244" s="69"/>
      <c r="O244" s="69"/>
      <c r="P244" s="69"/>
      <c r="Q244" s="69"/>
      <c r="R244" s="71"/>
      <c r="S244" s="69"/>
      <c r="T244" s="69"/>
      <c r="W244" s="53"/>
      <c r="BU244" s="53"/>
      <c r="BV244" s="53"/>
    </row>
    <row r="245" spans="2:74" ht="15">
      <c r="B245" s="68"/>
      <c r="C245" s="68"/>
      <c r="D245" s="69"/>
      <c r="E245" s="90"/>
      <c r="F245" s="69"/>
      <c r="G245" s="69"/>
      <c r="H245" s="70"/>
      <c r="I245" s="69"/>
      <c r="J245" s="69"/>
      <c r="K245" s="70"/>
      <c r="L245" s="69"/>
      <c r="M245" s="69"/>
      <c r="N245" s="69"/>
      <c r="O245" s="69"/>
      <c r="P245" s="69"/>
      <c r="Q245" s="69"/>
      <c r="R245" s="71"/>
      <c r="S245" s="69"/>
      <c r="T245" s="69"/>
      <c r="W245" s="53"/>
      <c r="BU245" s="53"/>
      <c r="BV245" s="53"/>
    </row>
    <row r="246" spans="2:74" ht="15">
      <c r="B246" s="68"/>
      <c r="C246" s="68"/>
      <c r="D246" s="69"/>
      <c r="E246" s="90"/>
      <c r="F246" s="69"/>
      <c r="G246" s="69"/>
      <c r="H246" s="70"/>
      <c r="I246" s="69"/>
      <c r="J246" s="69"/>
      <c r="K246" s="70"/>
      <c r="L246" s="69"/>
      <c r="M246" s="69"/>
      <c r="N246" s="69"/>
      <c r="O246" s="69"/>
      <c r="P246" s="69"/>
      <c r="Q246" s="69"/>
      <c r="R246" s="71"/>
      <c r="S246" s="69"/>
      <c r="T246" s="69"/>
      <c r="W246" s="53"/>
      <c r="BU246" s="53"/>
      <c r="BV246" s="53"/>
    </row>
    <row r="247" spans="2:74" ht="15">
      <c r="B247" s="68"/>
      <c r="C247" s="68"/>
      <c r="D247" s="69"/>
      <c r="E247" s="90"/>
      <c r="F247" s="69"/>
      <c r="G247" s="69"/>
      <c r="H247" s="70"/>
      <c r="I247" s="69"/>
      <c r="J247" s="69"/>
      <c r="K247" s="70"/>
      <c r="L247" s="69"/>
      <c r="M247" s="69"/>
      <c r="N247" s="69"/>
      <c r="O247" s="69"/>
      <c r="P247" s="69"/>
      <c r="Q247" s="69"/>
      <c r="R247" s="71"/>
      <c r="S247" s="69"/>
      <c r="T247" s="69"/>
      <c r="W247" s="53"/>
      <c r="BU247" s="53"/>
      <c r="BV247" s="53"/>
    </row>
    <row r="248" spans="2:74" ht="15">
      <c r="B248" s="68"/>
      <c r="C248" s="68"/>
      <c r="D248" s="69"/>
      <c r="E248" s="90"/>
      <c r="F248" s="69"/>
      <c r="G248" s="69"/>
      <c r="H248" s="70"/>
      <c r="I248" s="69"/>
      <c r="J248" s="69"/>
      <c r="K248" s="70"/>
      <c r="L248" s="69"/>
      <c r="M248" s="69"/>
      <c r="N248" s="69"/>
      <c r="O248" s="69"/>
      <c r="P248" s="69"/>
      <c r="Q248" s="69"/>
      <c r="R248" s="71"/>
      <c r="S248" s="69"/>
      <c r="T248" s="69"/>
      <c r="W248" s="53"/>
      <c r="BU248" s="53"/>
      <c r="BV248" s="53"/>
    </row>
    <row r="249" spans="2:74" ht="15">
      <c r="B249" s="68"/>
      <c r="C249" s="68"/>
      <c r="D249" s="69"/>
      <c r="E249" s="90"/>
      <c r="F249" s="69"/>
      <c r="G249" s="69"/>
      <c r="H249" s="70"/>
      <c r="I249" s="69"/>
      <c r="J249" s="69"/>
      <c r="K249" s="70"/>
      <c r="L249" s="69"/>
      <c r="M249" s="69"/>
      <c r="N249" s="69"/>
      <c r="O249" s="69"/>
      <c r="P249" s="69"/>
      <c r="Q249" s="69"/>
      <c r="R249" s="71"/>
      <c r="S249" s="69"/>
      <c r="T249" s="69"/>
      <c r="W249" s="53"/>
      <c r="BU249" s="53"/>
      <c r="BV249" s="53"/>
    </row>
    <row r="250" spans="2:74" ht="15">
      <c r="B250" s="68"/>
      <c r="C250" s="68"/>
      <c r="D250" s="69"/>
      <c r="E250" s="90"/>
      <c r="F250" s="69"/>
      <c r="G250" s="69"/>
      <c r="H250" s="70"/>
      <c r="I250" s="69"/>
      <c r="J250" s="69"/>
      <c r="K250" s="70"/>
      <c r="L250" s="69"/>
      <c r="M250" s="69"/>
      <c r="N250" s="69"/>
      <c r="O250" s="69"/>
      <c r="P250" s="69"/>
      <c r="Q250" s="69"/>
      <c r="R250" s="71"/>
      <c r="S250" s="69"/>
      <c r="T250" s="69"/>
      <c r="W250" s="53"/>
      <c r="BU250" s="53"/>
      <c r="BV250" s="53"/>
    </row>
    <row r="251" spans="2:74" ht="15">
      <c r="B251" s="68"/>
      <c r="C251" s="68"/>
      <c r="D251" s="69"/>
      <c r="E251" s="90"/>
      <c r="F251" s="69"/>
      <c r="G251" s="69"/>
      <c r="H251" s="70"/>
      <c r="I251" s="69"/>
      <c r="J251" s="69"/>
      <c r="K251" s="70"/>
      <c r="L251" s="69"/>
      <c r="M251" s="69"/>
      <c r="N251" s="69"/>
      <c r="O251" s="69"/>
      <c r="P251" s="69"/>
      <c r="Q251" s="69"/>
      <c r="R251" s="71"/>
      <c r="S251" s="69"/>
      <c r="T251" s="69"/>
      <c r="W251" s="53"/>
      <c r="BU251" s="53"/>
      <c r="BV251" s="53"/>
    </row>
    <row r="252" spans="2:74" ht="15">
      <c r="B252" s="68"/>
      <c r="C252" s="68"/>
      <c r="D252" s="69"/>
      <c r="E252" s="90"/>
      <c r="F252" s="69"/>
      <c r="G252" s="69"/>
      <c r="H252" s="70"/>
      <c r="I252" s="69"/>
      <c r="J252" s="69"/>
      <c r="K252" s="70"/>
      <c r="L252" s="69"/>
      <c r="M252" s="69"/>
      <c r="N252" s="69"/>
      <c r="O252" s="69"/>
      <c r="P252" s="69"/>
      <c r="Q252" s="69"/>
      <c r="R252" s="71"/>
      <c r="S252" s="69"/>
      <c r="T252" s="69"/>
      <c r="W252" s="53"/>
      <c r="BU252" s="53"/>
      <c r="BV252" s="53"/>
    </row>
    <row r="253" spans="2:74" ht="15">
      <c r="B253" s="68"/>
      <c r="C253" s="68"/>
      <c r="D253" s="69"/>
      <c r="E253" s="90"/>
      <c r="F253" s="69"/>
      <c r="G253" s="69"/>
      <c r="H253" s="70"/>
      <c r="I253" s="69"/>
      <c r="J253" s="69"/>
      <c r="K253" s="70"/>
      <c r="L253" s="69"/>
      <c r="M253" s="69"/>
      <c r="N253" s="69"/>
      <c r="O253" s="69"/>
      <c r="P253" s="69"/>
      <c r="Q253" s="69"/>
      <c r="R253" s="71"/>
      <c r="S253" s="69"/>
      <c r="T253" s="69"/>
      <c r="W253" s="53"/>
      <c r="BU253" s="53"/>
      <c r="BV253" s="53"/>
    </row>
    <row r="254" spans="2:74" ht="15">
      <c r="B254" s="68"/>
      <c r="C254" s="68"/>
      <c r="D254" s="69"/>
      <c r="E254" s="90"/>
      <c r="F254" s="69"/>
      <c r="G254" s="69"/>
      <c r="H254" s="70"/>
      <c r="I254" s="69"/>
      <c r="J254" s="69"/>
      <c r="K254" s="70"/>
      <c r="L254" s="69"/>
      <c r="M254" s="69"/>
      <c r="N254" s="69"/>
      <c r="O254" s="69"/>
      <c r="P254" s="69"/>
      <c r="Q254" s="69"/>
      <c r="R254" s="71"/>
      <c r="S254" s="69"/>
      <c r="T254" s="69"/>
      <c r="W254" s="53"/>
      <c r="BU254" s="53"/>
      <c r="BV254" s="53"/>
    </row>
    <row r="255" spans="2:74" ht="15">
      <c r="B255" s="68"/>
      <c r="C255" s="68"/>
      <c r="D255" s="69"/>
      <c r="E255" s="90"/>
      <c r="F255" s="69"/>
      <c r="G255" s="69"/>
      <c r="H255" s="70"/>
      <c r="I255" s="69"/>
      <c r="J255" s="69"/>
      <c r="K255" s="70"/>
      <c r="L255" s="69"/>
      <c r="M255" s="69"/>
      <c r="N255" s="69"/>
      <c r="O255" s="69"/>
      <c r="P255" s="69"/>
      <c r="Q255" s="69"/>
      <c r="R255" s="71"/>
      <c r="S255" s="69"/>
      <c r="T255" s="69"/>
      <c r="W255" s="53"/>
      <c r="BU255" s="53"/>
      <c r="BV255" s="53"/>
    </row>
    <row r="256" spans="2:74" ht="15">
      <c r="B256" s="68"/>
      <c r="C256" s="68"/>
      <c r="D256" s="69"/>
      <c r="E256" s="90"/>
      <c r="F256" s="69"/>
      <c r="G256" s="69"/>
      <c r="H256" s="70"/>
      <c r="I256" s="69"/>
      <c r="J256" s="69"/>
      <c r="K256" s="70"/>
      <c r="L256" s="69"/>
      <c r="M256" s="69"/>
      <c r="N256" s="69"/>
      <c r="O256" s="69"/>
      <c r="P256" s="69"/>
      <c r="Q256" s="69"/>
      <c r="R256" s="71"/>
      <c r="S256" s="69"/>
      <c r="T256" s="69"/>
      <c r="W256" s="53"/>
      <c r="BU256" s="53"/>
      <c r="BV256" s="53"/>
    </row>
    <row r="257" spans="2:74" ht="15">
      <c r="B257" s="68"/>
      <c r="C257" s="68"/>
      <c r="D257" s="69"/>
      <c r="E257" s="90"/>
      <c r="F257" s="69"/>
      <c r="G257" s="69"/>
      <c r="H257" s="70"/>
      <c r="I257" s="69"/>
      <c r="J257" s="69"/>
      <c r="K257" s="70"/>
      <c r="L257" s="69"/>
      <c r="M257" s="69"/>
      <c r="N257" s="69"/>
      <c r="O257" s="69"/>
      <c r="P257" s="69"/>
      <c r="Q257" s="69"/>
      <c r="R257" s="71"/>
      <c r="S257" s="69"/>
      <c r="T257" s="69"/>
      <c r="W257" s="53"/>
      <c r="BU257" s="53"/>
      <c r="BV257" s="53"/>
    </row>
    <row r="258" spans="2:74" ht="15">
      <c r="B258" s="68"/>
      <c r="C258" s="68"/>
      <c r="D258" s="69"/>
      <c r="E258" s="90"/>
      <c r="F258" s="69"/>
      <c r="G258" s="69"/>
      <c r="H258" s="70"/>
      <c r="I258" s="69"/>
      <c r="J258" s="69"/>
      <c r="K258" s="70"/>
      <c r="L258" s="69"/>
      <c r="M258" s="69"/>
      <c r="N258" s="69"/>
      <c r="O258" s="69"/>
      <c r="P258" s="69"/>
      <c r="Q258" s="69"/>
      <c r="R258" s="71"/>
      <c r="S258" s="69"/>
      <c r="T258" s="69"/>
      <c r="W258" s="53"/>
      <c r="BU258" s="53"/>
      <c r="BV258" s="53"/>
    </row>
    <row r="259" spans="2:74" ht="15">
      <c r="B259" s="68"/>
      <c r="C259" s="68"/>
      <c r="D259" s="69"/>
      <c r="E259" s="90"/>
      <c r="F259" s="69"/>
      <c r="G259" s="69"/>
      <c r="H259" s="70"/>
      <c r="I259" s="69"/>
      <c r="J259" s="69"/>
      <c r="K259" s="70"/>
      <c r="L259" s="69"/>
      <c r="M259" s="69"/>
      <c r="N259" s="69"/>
      <c r="O259" s="69"/>
      <c r="P259" s="69"/>
      <c r="Q259" s="69"/>
      <c r="R259" s="71"/>
      <c r="S259" s="69"/>
      <c r="T259" s="69"/>
      <c r="W259" s="53"/>
      <c r="BU259" s="53"/>
      <c r="BV259" s="53"/>
    </row>
    <row r="260" spans="2:74" ht="15">
      <c r="B260" s="68"/>
      <c r="C260" s="68"/>
      <c r="D260" s="69"/>
      <c r="E260" s="90"/>
      <c r="F260" s="69"/>
      <c r="G260" s="69"/>
      <c r="H260" s="70"/>
      <c r="I260" s="69"/>
      <c r="J260" s="69"/>
      <c r="K260" s="70"/>
      <c r="L260" s="69"/>
      <c r="M260" s="69"/>
      <c r="N260" s="69"/>
      <c r="O260" s="69"/>
      <c r="P260" s="69"/>
      <c r="Q260" s="69"/>
      <c r="R260" s="71"/>
      <c r="S260" s="69"/>
      <c r="T260" s="69"/>
      <c r="W260" s="53"/>
      <c r="BU260" s="53"/>
      <c r="BV260" s="53"/>
    </row>
    <row r="261" spans="2:74" ht="15">
      <c r="B261" s="68"/>
      <c r="C261" s="68"/>
      <c r="D261" s="69"/>
      <c r="E261" s="90"/>
      <c r="F261" s="69"/>
      <c r="G261" s="69"/>
      <c r="H261" s="70"/>
      <c r="I261" s="69"/>
      <c r="J261" s="69"/>
      <c r="K261" s="70"/>
      <c r="L261" s="69"/>
      <c r="M261" s="69"/>
      <c r="N261" s="69"/>
      <c r="O261" s="69"/>
      <c r="P261" s="69"/>
      <c r="Q261" s="69"/>
      <c r="R261" s="71"/>
      <c r="S261" s="69"/>
      <c r="T261" s="69"/>
      <c r="W261" s="53"/>
      <c r="BU261" s="53"/>
      <c r="BV261" s="53"/>
    </row>
    <row r="262" spans="2:74" ht="15">
      <c r="B262" s="68"/>
      <c r="C262" s="68"/>
      <c r="D262" s="69"/>
      <c r="E262" s="90"/>
      <c r="F262" s="69"/>
      <c r="G262" s="69"/>
      <c r="H262" s="70"/>
      <c r="I262" s="69"/>
      <c r="J262" s="69"/>
      <c r="K262" s="70"/>
      <c r="L262" s="69"/>
      <c r="M262" s="69"/>
      <c r="N262" s="69"/>
      <c r="O262" s="69"/>
      <c r="P262" s="69"/>
      <c r="Q262" s="69"/>
      <c r="R262" s="71"/>
      <c r="S262" s="69"/>
      <c r="T262" s="69"/>
      <c r="W262" s="53"/>
      <c r="BU262" s="53"/>
      <c r="BV262" s="53"/>
    </row>
    <row r="263" spans="2:74" ht="15">
      <c r="B263" s="68"/>
      <c r="C263" s="68"/>
      <c r="D263" s="69"/>
      <c r="E263" s="90"/>
      <c r="F263" s="69"/>
      <c r="G263" s="69"/>
      <c r="H263" s="70"/>
      <c r="I263" s="69"/>
      <c r="J263" s="69"/>
      <c r="K263" s="70"/>
      <c r="L263" s="69"/>
      <c r="M263" s="69"/>
      <c r="N263" s="69"/>
      <c r="O263" s="69"/>
      <c r="P263" s="69"/>
      <c r="Q263" s="69"/>
      <c r="R263" s="71"/>
      <c r="S263" s="69"/>
      <c r="T263" s="69"/>
      <c r="W263" s="53"/>
      <c r="BU263" s="53"/>
      <c r="BV263" s="53"/>
    </row>
    <row r="264" spans="2:74" ht="15">
      <c r="B264" s="68"/>
      <c r="C264" s="68"/>
      <c r="D264" s="69"/>
      <c r="E264" s="90"/>
      <c r="F264" s="69"/>
      <c r="G264" s="69"/>
      <c r="H264" s="70"/>
      <c r="I264" s="69"/>
      <c r="J264" s="69"/>
      <c r="K264" s="70"/>
      <c r="L264" s="69"/>
      <c r="M264" s="69"/>
      <c r="N264" s="69"/>
      <c r="O264" s="69"/>
      <c r="P264" s="69"/>
      <c r="Q264" s="69"/>
      <c r="R264" s="71"/>
      <c r="S264" s="69"/>
      <c r="T264" s="69"/>
      <c r="W264" s="53"/>
      <c r="BU264" s="53"/>
      <c r="BV264" s="53"/>
    </row>
    <row r="265" spans="2:74" ht="15">
      <c r="B265" s="68"/>
      <c r="C265" s="68"/>
      <c r="D265" s="69"/>
      <c r="E265" s="90"/>
      <c r="F265" s="69"/>
      <c r="G265" s="69"/>
      <c r="H265" s="70"/>
      <c r="I265" s="69"/>
      <c r="J265" s="69"/>
      <c r="K265" s="70"/>
      <c r="L265" s="69"/>
      <c r="M265" s="69"/>
      <c r="N265" s="69"/>
      <c r="O265" s="69"/>
      <c r="P265" s="69"/>
      <c r="Q265" s="69"/>
      <c r="R265" s="71"/>
      <c r="S265" s="69"/>
      <c r="T265" s="69"/>
      <c r="W265" s="53"/>
      <c r="BU265" s="53"/>
      <c r="BV265" s="53"/>
    </row>
    <row r="266" spans="2:74" ht="15">
      <c r="B266" s="68"/>
      <c r="C266" s="68"/>
      <c r="D266" s="69"/>
      <c r="E266" s="90"/>
      <c r="F266" s="69"/>
      <c r="G266" s="69"/>
      <c r="H266" s="70"/>
      <c r="I266" s="69"/>
      <c r="J266" s="69"/>
      <c r="K266" s="70"/>
      <c r="L266" s="69"/>
      <c r="M266" s="69"/>
      <c r="N266" s="69"/>
      <c r="O266" s="69"/>
      <c r="P266" s="69"/>
      <c r="Q266" s="69"/>
      <c r="R266" s="71"/>
      <c r="S266" s="69"/>
      <c r="T266" s="69"/>
      <c r="W266" s="53"/>
      <c r="BU266" s="53"/>
      <c r="BV266" s="53"/>
    </row>
    <row r="267" spans="2:74" ht="15">
      <c r="B267" s="68"/>
      <c r="C267" s="68"/>
      <c r="D267" s="69"/>
      <c r="E267" s="90"/>
      <c r="F267" s="69"/>
      <c r="G267" s="69"/>
      <c r="H267" s="70"/>
      <c r="I267" s="69"/>
      <c r="J267" s="69"/>
      <c r="K267" s="70"/>
      <c r="L267" s="69"/>
      <c r="M267" s="69"/>
      <c r="N267" s="69"/>
      <c r="O267" s="69"/>
      <c r="P267" s="69"/>
      <c r="Q267" s="69"/>
      <c r="R267" s="71"/>
      <c r="S267" s="69"/>
      <c r="T267" s="69"/>
      <c r="W267" s="53"/>
      <c r="BU267" s="53"/>
      <c r="BV267" s="53"/>
    </row>
    <row r="268" spans="2:74" ht="15">
      <c r="B268" s="68"/>
      <c r="C268" s="68"/>
      <c r="D268" s="69"/>
      <c r="E268" s="90"/>
      <c r="F268" s="69"/>
      <c r="G268" s="69"/>
      <c r="H268" s="70"/>
      <c r="I268" s="69"/>
      <c r="J268" s="69"/>
      <c r="K268" s="70"/>
      <c r="L268" s="69"/>
      <c r="M268" s="69"/>
      <c r="N268" s="69"/>
      <c r="O268" s="69"/>
      <c r="P268" s="69"/>
      <c r="Q268" s="69"/>
      <c r="R268" s="71"/>
      <c r="S268" s="69"/>
      <c r="T268" s="69"/>
      <c r="W268" s="53"/>
      <c r="BU268" s="53"/>
      <c r="BV268" s="53"/>
    </row>
    <row r="269" spans="2:74" ht="15">
      <c r="B269" s="68"/>
      <c r="C269" s="68"/>
      <c r="D269" s="69"/>
      <c r="E269" s="90"/>
      <c r="F269" s="69"/>
      <c r="G269" s="69"/>
      <c r="H269" s="70"/>
      <c r="I269" s="69"/>
      <c r="J269" s="69"/>
      <c r="K269" s="70"/>
      <c r="L269" s="69"/>
      <c r="M269" s="69"/>
      <c r="N269" s="69"/>
      <c r="O269" s="69"/>
      <c r="P269" s="69"/>
      <c r="Q269" s="69"/>
      <c r="R269" s="71"/>
      <c r="S269" s="69"/>
      <c r="T269" s="69"/>
      <c r="W269" s="53"/>
      <c r="BU269" s="53"/>
      <c r="BV269" s="53"/>
    </row>
    <row r="270" spans="2:74" ht="15">
      <c r="B270" s="68"/>
      <c r="C270" s="68"/>
      <c r="D270" s="69"/>
      <c r="E270" s="90"/>
      <c r="F270" s="69"/>
      <c r="G270" s="69"/>
      <c r="H270" s="70"/>
      <c r="I270" s="69"/>
      <c r="J270" s="69"/>
      <c r="K270" s="70"/>
      <c r="L270" s="69"/>
      <c r="M270" s="69"/>
      <c r="N270" s="69"/>
      <c r="O270" s="69"/>
      <c r="P270" s="69"/>
      <c r="Q270" s="69"/>
      <c r="R270" s="71"/>
      <c r="S270" s="69"/>
      <c r="T270" s="69"/>
      <c r="W270" s="53"/>
      <c r="BU270" s="53"/>
      <c r="BV270" s="53"/>
    </row>
    <row r="271" spans="2:74" ht="15">
      <c r="B271" s="68"/>
      <c r="C271" s="68"/>
      <c r="D271" s="69"/>
      <c r="E271" s="90"/>
      <c r="F271" s="69"/>
      <c r="G271" s="69"/>
      <c r="H271" s="70"/>
      <c r="I271" s="69"/>
      <c r="J271" s="69"/>
      <c r="K271" s="70"/>
      <c r="L271" s="69"/>
      <c r="M271" s="69"/>
      <c r="N271" s="69"/>
      <c r="O271" s="69"/>
      <c r="P271" s="69"/>
      <c r="Q271" s="69"/>
      <c r="R271" s="71"/>
      <c r="S271" s="69"/>
      <c r="T271" s="69"/>
      <c r="W271" s="53"/>
      <c r="BU271" s="53"/>
      <c r="BV271" s="53"/>
    </row>
    <row r="272" spans="2:74" ht="15">
      <c r="B272" s="68"/>
      <c r="C272" s="68"/>
      <c r="D272" s="69"/>
      <c r="E272" s="90"/>
      <c r="F272" s="69"/>
      <c r="G272" s="69"/>
      <c r="H272" s="70"/>
      <c r="I272" s="69"/>
      <c r="J272" s="69"/>
      <c r="K272" s="70"/>
      <c r="L272" s="69"/>
      <c r="M272" s="69"/>
      <c r="N272" s="69"/>
      <c r="O272" s="69"/>
      <c r="P272" s="69"/>
      <c r="Q272" s="69"/>
      <c r="R272" s="71"/>
      <c r="S272" s="69"/>
      <c r="T272" s="69"/>
      <c r="W272" s="53"/>
      <c r="BU272" s="53"/>
      <c r="BV272" s="53"/>
    </row>
    <row r="273" spans="2:74" ht="15">
      <c r="B273" s="68"/>
      <c r="C273" s="68"/>
      <c r="D273" s="69"/>
      <c r="E273" s="90"/>
      <c r="F273" s="69"/>
      <c r="G273" s="69"/>
      <c r="H273" s="70"/>
      <c r="I273" s="69"/>
      <c r="J273" s="69"/>
      <c r="K273" s="70"/>
      <c r="L273" s="69"/>
      <c r="M273" s="69"/>
      <c r="N273" s="69"/>
      <c r="O273" s="69"/>
      <c r="P273" s="69"/>
      <c r="Q273" s="69"/>
      <c r="R273" s="71"/>
      <c r="S273" s="69"/>
      <c r="T273" s="69"/>
      <c r="W273" s="53"/>
      <c r="BU273" s="53"/>
      <c r="BV273" s="53"/>
    </row>
    <row r="274" spans="2:74" ht="15">
      <c r="B274" s="68"/>
      <c r="C274" s="68"/>
      <c r="D274" s="69"/>
      <c r="E274" s="90"/>
      <c r="F274" s="69"/>
      <c r="G274" s="69"/>
      <c r="H274" s="70"/>
      <c r="I274" s="69"/>
      <c r="J274" s="69"/>
      <c r="K274" s="70"/>
      <c r="L274" s="69"/>
      <c r="M274" s="69"/>
      <c r="N274" s="69"/>
      <c r="O274" s="69"/>
      <c r="P274" s="69"/>
      <c r="Q274" s="69"/>
      <c r="R274" s="71"/>
      <c r="S274" s="69"/>
      <c r="T274" s="69"/>
      <c r="W274" s="53"/>
      <c r="BU274" s="53"/>
      <c r="BV274" s="53"/>
    </row>
    <row r="275" spans="2:74" ht="15">
      <c r="B275" s="68"/>
      <c r="C275" s="68"/>
      <c r="D275" s="69"/>
      <c r="E275" s="90"/>
      <c r="F275" s="69"/>
      <c r="G275" s="69"/>
      <c r="H275" s="70"/>
      <c r="I275" s="69"/>
      <c r="J275" s="69"/>
      <c r="K275" s="70"/>
      <c r="L275" s="69"/>
      <c r="M275" s="69"/>
      <c r="N275" s="69"/>
      <c r="O275" s="69"/>
      <c r="P275" s="69"/>
      <c r="Q275" s="69"/>
      <c r="R275" s="71"/>
      <c r="S275" s="69"/>
      <c r="T275" s="69"/>
      <c r="W275" s="53"/>
      <c r="BU275" s="53"/>
      <c r="BV275" s="53"/>
    </row>
    <row r="276" spans="2:74" ht="15">
      <c r="B276" s="68"/>
      <c r="C276" s="68"/>
      <c r="D276" s="69"/>
      <c r="E276" s="90"/>
      <c r="F276" s="69"/>
      <c r="G276" s="69"/>
      <c r="H276" s="70"/>
      <c r="I276" s="69"/>
      <c r="J276" s="69"/>
      <c r="K276" s="70"/>
      <c r="L276" s="69"/>
      <c r="M276" s="69"/>
      <c r="N276" s="69"/>
      <c r="O276" s="69"/>
      <c r="P276" s="69"/>
      <c r="Q276" s="69"/>
      <c r="R276" s="71"/>
      <c r="S276" s="69"/>
      <c r="T276" s="69"/>
      <c r="W276" s="53"/>
      <c r="BU276" s="53"/>
      <c r="BV276" s="53"/>
    </row>
    <row r="277" spans="2:74" ht="15">
      <c r="B277" s="68"/>
      <c r="C277" s="68"/>
      <c r="D277" s="69"/>
      <c r="E277" s="90"/>
      <c r="F277" s="69"/>
      <c r="G277" s="69"/>
      <c r="H277" s="70"/>
      <c r="I277" s="69"/>
      <c r="J277" s="69"/>
      <c r="K277" s="70"/>
      <c r="L277" s="69"/>
      <c r="M277" s="69"/>
      <c r="N277" s="69"/>
      <c r="O277" s="69"/>
      <c r="P277" s="69"/>
      <c r="Q277" s="69"/>
      <c r="R277" s="71"/>
      <c r="S277" s="69"/>
      <c r="T277" s="69"/>
      <c r="W277" s="53"/>
      <c r="BU277" s="53"/>
      <c r="BV277" s="53"/>
    </row>
    <row r="278" spans="2:74" ht="15">
      <c r="B278" s="68"/>
      <c r="C278" s="68"/>
      <c r="D278" s="69"/>
      <c r="E278" s="90"/>
      <c r="F278" s="69"/>
      <c r="G278" s="69"/>
      <c r="H278" s="70"/>
      <c r="I278" s="69"/>
      <c r="J278" s="69"/>
      <c r="K278" s="70"/>
      <c r="L278" s="69"/>
      <c r="M278" s="69"/>
      <c r="N278" s="69"/>
      <c r="O278" s="69"/>
      <c r="P278" s="69"/>
      <c r="Q278" s="69"/>
      <c r="R278" s="71"/>
      <c r="S278" s="69"/>
      <c r="T278" s="69"/>
      <c r="W278" s="53"/>
      <c r="BU278" s="53"/>
      <c r="BV278" s="53"/>
    </row>
    <row r="279" spans="2:74" ht="15">
      <c r="B279" s="68"/>
      <c r="C279" s="68"/>
      <c r="D279" s="69"/>
      <c r="E279" s="90"/>
      <c r="F279" s="69"/>
      <c r="G279" s="69"/>
      <c r="H279" s="70"/>
      <c r="I279" s="69"/>
      <c r="J279" s="69"/>
      <c r="K279" s="70"/>
      <c r="L279" s="69"/>
      <c r="M279" s="69"/>
      <c r="N279" s="69"/>
      <c r="O279" s="69"/>
      <c r="P279" s="69"/>
      <c r="Q279" s="69"/>
      <c r="R279" s="71"/>
      <c r="S279" s="69"/>
      <c r="T279" s="69"/>
      <c r="W279" s="53"/>
      <c r="BU279" s="53"/>
      <c r="BV279" s="53"/>
    </row>
    <row r="280" spans="2:74" ht="15">
      <c r="B280" s="68"/>
      <c r="C280" s="68"/>
      <c r="D280" s="69"/>
      <c r="E280" s="90"/>
      <c r="F280" s="69"/>
      <c r="G280" s="69"/>
      <c r="H280" s="70"/>
      <c r="I280" s="69"/>
      <c r="J280" s="69"/>
      <c r="K280" s="70"/>
      <c r="L280" s="69"/>
      <c r="M280" s="69"/>
      <c r="N280" s="69"/>
      <c r="O280" s="69"/>
      <c r="P280" s="69"/>
      <c r="Q280" s="69"/>
      <c r="R280" s="71"/>
      <c r="S280" s="69"/>
      <c r="T280" s="69"/>
      <c r="W280" s="53"/>
      <c r="BU280" s="53"/>
      <c r="BV280" s="53"/>
    </row>
    <row r="281" spans="2:74" ht="15">
      <c r="B281" s="68"/>
      <c r="C281" s="68"/>
      <c r="D281" s="69"/>
      <c r="E281" s="90"/>
      <c r="F281" s="69"/>
      <c r="G281" s="69"/>
      <c r="H281" s="70"/>
      <c r="I281" s="69"/>
      <c r="J281" s="69"/>
      <c r="K281" s="70"/>
      <c r="L281" s="69"/>
      <c r="M281" s="69"/>
      <c r="N281" s="69"/>
      <c r="O281" s="69"/>
      <c r="P281" s="69"/>
      <c r="Q281" s="69"/>
      <c r="R281" s="71"/>
      <c r="S281" s="69"/>
      <c r="T281" s="69"/>
      <c r="W281" s="53"/>
      <c r="BU281" s="53"/>
      <c r="BV281" s="53"/>
    </row>
    <row r="282" spans="2:74" ht="15">
      <c r="B282" s="68"/>
      <c r="C282" s="68"/>
      <c r="D282" s="69"/>
      <c r="E282" s="90"/>
      <c r="F282" s="69"/>
      <c r="G282" s="69"/>
      <c r="H282" s="70"/>
      <c r="I282" s="69"/>
      <c r="J282" s="69"/>
      <c r="K282" s="70"/>
      <c r="L282" s="69"/>
      <c r="M282" s="69"/>
      <c r="N282" s="69"/>
      <c r="O282" s="69"/>
      <c r="P282" s="69"/>
      <c r="Q282" s="69"/>
      <c r="R282" s="71"/>
      <c r="S282" s="69"/>
      <c r="T282" s="69"/>
      <c r="W282" s="53"/>
      <c r="BU282" s="53"/>
      <c r="BV282" s="53"/>
    </row>
    <row r="283" spans="2:74" ht="15">
      <c r="B283" s="68"/>
      <c r="C283" s="68"/>
      <c r="D283" s="69"/>
      <c r="E283" s="90"/>
      <c r="F283" s="69"/>
      <c r="G283" s="69"/>
      <c r="H283" s="70"/>
      <c r="I283" s="69"/>
      <c r="J283" s="69"/>
      <c r="K283" s="70"/>
      <c r="L283" s="69"/>
      <c r="M283" s="69"/>
      <c r="N283" s="69"/>
      <c r="O283" s="69"/>
      <c r="P283" s="69"/>
      <c r="Q283" s="69"/>
      <c r="R283" s="71"/>
      <c r="S283" s="69"/>
      <c r="T283" s="69"/>
      <c r="W283" s="53"/>
      <c r="BU283" s="53"/>
      <c r="BV283" s="53"/>
    </row>
    <row r="284" spans="2:74" ht="15">
      <c r="B284" s="68"/>
      <c r="C284" s="68"/>
      <c r="D284" s="69"/>
      <c r="E284" s="90"/>
      <c r="F284" s="69"/>
      <c r="G284" s="69"/>
      <c r="H284" s="70"/>
      <c r="I284" s="69"/>
      <c r="J284" s="69"/>
      <c r="K284" s="70"/>
      <c r="L284" s="69"/>
      <c r="M284" s="69"/>
      <c r="N284" s="69"/>
      <c r="O284" s="69"/>
      <c r="P284" s="69"/>
      <c r="Q284" s="69"/>
      <c r="R284" s="71"/>
      <c r="S284" s="69"/>
      <c r="T284" s="69"/>
      <c r="W284" s="53"/>
      <c r="BU284" s="53"/>
      <c r="BV284" s="53"/>
    </row>
    <row r="285" spans="2:74" ht="15">
      <c r="B285" s="68"/>
      <c r="C285" s="68"/>
      <c r="D285" s="69"/>
      <c r="E285" s="90"/>
      <c r="F285" s="69"/>
      <c r="G285" s="69"/>
      <c r="H285" s="70"/>
      <c r="I285" s="69"/>
      <c r="J285" s="69"/>
      <c r="K285" s="70"/>
      <c r="L285" s="69"/>
      <c r="M285" s="69"/>
      <c r="N285" s="69"/>
      <c r="O285" s="69"/>
      <c r="P285" s="69"/>
      <c r="Q285" s="69"/>
      <c r="R285" s="71"/>
      <c r="S285" s="69"/>
      <c r="T285" s="69"/>
      <c r="W285" s="53"/>
      <c r="BU285" s="53"/>
      <c r="BV285" s="53"/>
    </row>
    <row r="286" spans="2:74" ht="15">
      <c r="B286" s="68"/>
      <c r="C286" s="68"/>
      <c r="D286" s="69"/>
      <c r="E286" s="90"/>
      <c r="F286" s="69"/>
      <c r="G286" s="69"/>
      <c r="H286" s="70"/>
      <c r="I286" s="69"/>
      <c r="J286" s="69"/>
      <c r="K286" s="70"/>
      <c r="L286" s="69"/>
      <c r="M286" s="69"/>
      <c r="N286" s="69"/>
      <c r="O286" s="69"/>
      <c r="P286" s="69"/>
      <c r="Q286" s="69"/>
      <c r="R286" s="71"/>
      <c r="S286" s="69"/>
      <c r="T286" s="69"/>
      <c r="W286" s="53"/>
      <c r="BU286" s="53"/>
      <c r="BV286" s="53"/>
    </row>
    <row r="287" spans="2:74" ht="15">
      <c r="B287" s="68"/>
      <c r="C287" s="68"/>
      <c r="D287" s="69"/>
      <c r="E287" s="90"/>
      <c r="F287" s="69"/>
      <c r="G287" s="69"/>
      <c r="H287" s="70"/>
      <c r="I287" s="69"/>
      <c r="J287" s="69"/>
      <c r="K287" s="70"/>
      <c r="L287" s="69"/>
      <c r="M287" s="69"/>
      <c r="N287" s="69"/>
      <c r="O287" s="69"/>
      <c r="P287" s="69"/>
      <c r="Q287" s="69"/>
      <c r="R287" s="71"/>
      <c r="S287" s="69"/>
      <c r="T287" s="69"/>
      <c r="W287" s="53"/>
      <c r="BU287" s="53"/>
      <c r="BV287" s="53"/>
    </row>
    <row r="288" spans="2:74" ht="15">
      <c r="B288" s="68"/>
      <c r="C288" s="68"/>
      <c r="D288" s="69"/>
      <c r="E288" s="90"/>
      <c r="F288" s="69"/>
      <c r="G288" s="69"/>
      <c r="H288" s="70"/>
      <c r="I288" s="69"/>
      <c r="J288" s="69"/>
      <c r="K288" s="70"/>
      <c r="L288" s="69"/>
      <c r="M288" s="69"/>
      <c r="N288" s="69"/>
      <c r="O288" s="69"/>
      <c r="P288" s="69"/>
      <c r="Q288" s="69"/>
      <c r="R288" s="71"/>
      <c r="S288" s="69"/>
      <c r="T288" s="69"/>
      <c r="W288" s="53"/>
      <c r="BU288" s="53"/>
      <c r="BV288" s="53"/>
    </row>
    <row r="289" spans="2:74" ht="15">
      <c r="B289" s="68"/>
      <c r="C289" s="68"/>
      <c r="D289" s="69"/>
      <c r="E289" s="90"/>
      <c r="F289" s="69"/>
      <c r="G289" s="69"/>
      <c r="H289" s="70"/>
      <c r="I289" s="69"/>
      <c r="J289" s="69"/>
      <c r="K289" s="70"/>
      <c r="L289" s="69"/>
      <c r="M289" s="69"/>
      <c r="N289" s="69"/>
      <c r="O289" s="69"/>
      <c r="P289" s="69"/>
      <c r="Q289" s="69"/>
      <c r="R289" s="71"/>
      <c r="S289" s="69"/>
      <c r="T289" s="69"/>
      <c r="W289" s="53"/>
      <c r="BU289" s="53"/>
      <c r="BV289" s="53"/>
    </row>
    <row r="290" spans="2:74" ht="15">
      <c r="B290" s="68"/>
      <c r="C290" s="68"/>
      <c r="D290" s="69"/>
      <c r="E290" s="90"/>
      <c r="F290" s="69"/>
      <c r="G290" s="69"/>
      <c r="H290" s="70"/>
      <c r="I290" s="69"/>
      <c r="J290" s="69"/>
      <c r="K290" s="70"/>
      <c r="L290" s="69"/>
      <c r="M290" s="69"/>
      <c r="N290" s="69"/>
      <c r="O290" s="69"/>
      <c r="P290" s="69"/>
      <c r="Q290" s="69"/>
      <c r="R290" s="71"/>
      <c r="S290" s="69"/>
      <c r="T290" s="69"/>
      <c r="W290" s="53"/>
      <c r="BU290" s="53"/>
      <c r="BV290" s="53"/>
    </row>
    <row r="291" spans="2:74" ht="15">
      <c r="B291" s="68"/>
      <c r="C291" s="68"/>
      <c r="D291" s="69"/>
      <c r="E291" s="90"/>
      <c r="F291" s="69"/>
      <c r="G291" s="69"/>
      <c r="H291" s="70"/>
      <c r="I291" s="69"/>
      <c r="J291" s="69"/>
      <c r="K291" s="70"/>
      <c r="L291" s="69"/>
      <c r="M291" s="69"/>
      <c r="N291" s="69"/>
      <c r="O291" s="69"/>
      <c r="P291" s="69"/>
      <c r="Q291" s="69"/>
      <c r="R291" s="71"/>
      <c r="S291" s="69"/>
      <c r="T291" s="69"/>
      <c r="W291" s="53"/>
      <c r="BU291" s="53"/>
      <c r="BV291" s="53"/>
    </row>
    <row r="292" spans="2:74" ht="15">
      <c r="B292" s="68"/>
      <c r="C292" s="68"/>
      <c r="D292" s="69"/>
      <c r="E292" s="90"/>
      <c r="F292" s="69"/>
      <c r="G292" s="69"/>
      <c r="H292" s="70"/>
      <c r="I292" s="69"/>
      <c r="J292" s="69"/>
      <c r="K292" s="70"/>
      <c r="L292" s="69"/>
      <c r="M292" s="69"/>
      <c r="N292" s="69"/>
      <c r="O292" s="69"/>
      <c r="P292" s="69"/>
      <c r="Q292" s="69"/>
      <c r="R292" s="71"/>
      <c r="S292" s="69"/>
      <c r="T292" s="69"/>
      <c r="W292" s="53"/>
      <c r="BU292" s="53"/>
      <c r="BV292" s="53"/>
    </row>
    <row r="293" spans="2:74" ht="15">
      <c r="B293" s="68"/>
      <c r="C293" s="68"/>
      <c r="D293" s="69"/>
      <c r="E293" s="90"/>
      <c r="F293" s="69"/>
      <c r="G293" s="69"/>
      <c r="H293" s="70"/>
      <c r="I293" s="69"/>
      <c r="J293" s="69"/>
      <c r="K293" s="70"/>
      <c r="L293" s="69"/>
      <c r="M293" s="69"/>
      <c r="N293" s="69"/>
      <c r="O293" s="69"/>
      <c r="P293" s="69"/>
      <c r="Q293" s="69"/>
      <c r="R293" s="71"/>
      <c r="S293" s="69"/>
      <c r="T293" s="69"/>
      <c r="W293" s="53"/>
      <c r="BU293" s="53"/>
      <c r="BV293" s="53"/>
    </row>
    <row r="294" spans="2:74" ht="15">
      <c r="B294" s="68"/>
      <c r="C294" s="68"/>
      <c r="D294" s="69"/>
      <c r="E294" s="90"/>
      <c r="F294" s="69"/>
      <c r="G294" s="69"/>
      <c r="H294" s="70"/>
      <c r="I294" s="69"/>
      <c r="J294" s="69"/>
      <c r="K294" s="70"/>
      <c r="L294" s="69"/>
      <c r="M294" s="69"/>
      <c r="N294" s="69"/>
      <c r="O294" s="69"/>
      <c r="P294" s="69"/>
      <c r="Q294" s="69"/>
      <c r="R294" s="71"/>
      <c r="S294" s="69"/>
      <c r="T294" s="69"/>
      <c r="W294" s="53"/>
      <c r="BU294" s="53"/>
      <c r="BV294" s="53"/>
    </row>
    <row r="295" spans="2:74" ht="15">
      <c r="B295" s="68"/>
      <c r="C295" s="68"/>
      <c r="D295" s="69"/>
      <c r="E295" s="90"/>
      <c r="F295" s="69"/>
      <c r="G295" s="69"/>
      <c r="H295" s="70"/>
      <c r="I295" s="69"/>
      <c r="J295" s="69"/>
      <c r="K295" s="70"/>
      <c r="L295" s="69"/>
      <c r="M295" s="69"/>
      <c r="N295" s="69"/>
      <c r="O295" s="69"/>
      <c r="P295" s="69"/>
      <c r="Q295" s="69"/>
      <c r="R295" s="71"/>
      <c r="S295" s="69"/>
      <c r="T295" s="69"/>
      <c r="W295" s="53"/>
      <c r="BU295" s="53"/>
      <c r="BV295" s="53"/>
    </row>
    <row r="296" spans="2:74" ht="15">
      <c r="B296" s="68"/>
      <c r="C296" s="68"/>
      <c r="D296" s="69"/>
      <c r="E296" s="90"/>
      <c r="F296" s="69"/>
      <c r="G296" s="69"/>
      <c r="H296" s="70"/>
      <c r="I296" s="69"/>
      <c r="J296" s="69"/>
      <c r="K296" s="70"/>
      <c r="L296" s="69"/>
      <c r="M296" s="69"/>
      <c r="N296" s="69"/>
      <c r="O296" s="69"/>
      <c r="P296" s="69"/>
      <c r="Q296" s="69"/>
      <c r="R296" s="71"/>
      <c r="S296" s="69"/>
      <c r="T296" s="69"/>
      <c r="W296" s="53"/>
      <c r="BU296" s="53"/>
      <c r="BV296" s="53"/>
    </row>
    <row r="297" spans="2:74" ht="15">
      <c r="B297" s="68"/>
      <c r="C297" s="68"/>
      <c r="D297" s="69"/>
      <c r="E297" s="90"/>
      <c r="F297" s="69"/>
      <c r="G297" s="69"/>
      <c r="H297" s="70"/>
      <c r="I297" s="69"/>
      <c r="J297" s="69"/>
      <c r="K297" s="70"/>
      <c r="L297" s="69"/>
      <c r="M297" s="69"/>
      <c r="N297" s="69"/>
      <c r="O297" s="69"/>
      <c r="P297" s="69"/>
      <c r="Q297" s="69"/>
      <c r="R297" s="71"/>
      <c r="S297" s="69"/>
      <c r="T297" s="69"/>
      <c r="W297" s="53"/>
      <c r="BU297" s="53"/>
      <c r="BV297" s="53"/>
    </row>
    <row r="298" spans="2:74" ht="15">
      <c r="B298" s="68"/>
      <c r="C298" s="68"/>
      <c r="D298" s="69"/>
      <c r="E298" s="90"/>
      <c r="F298" s="69"/>
      <c r="G298" s="69"/>
      <c r="H298" s="70"/>
      <c r="I298" s="69"/>
      <c r="J298" s="69"/>
      <c r="K298" s="70"/>
      <c r="L298" s="69"/>
      <c r="M298" s="69"/>
      <c r="N298" s="69"/>
      <c r="O298" s="69"/>
      <c r="P298" s="69"/>
      <c r="Q298" s="69"/>
      <c r="R298" s="71"/>
      <c r="S298" s="69"/>
      <c r="T298" s="69"/>
      <c r="W298" s="53"/>
      <c r="BU298" s="53"/>
      <c r="BV298" s="53"/>
    </row>
    <row r="299" spans="2:74" ht="15">
      <c r="B299" s="68"/>
      <c r="C299" s="68"/>
      <c r="D299" s="69"/>
      <c r="E299" s="90"/>
      <c r="F299" s="69"/>
      <c r="G299" s="69"/>
      <c r="H299" s="70"/>
      <c r="I299" s="69"/>
      <c r="J299" s="69"/>
      <c r="K299" s="70"/>
      <c r="L299" s="69"/>
      <c r="M299" s="69"/>
      <c r="N299" s="69"/>
      <c r="O299" s="69"/>
      <c r="P299" s="69"/>
      <c r="Q299" s="69"/>
      <c r="R299" s="71"/>
      <c r="S299" s="69"/>
      <c r="T299" s="69"/>
      <c r="W299" s="53"/>
      <c r="BU299" s="53"/>
      <c r="BV299" s="53"/>
    </row>
    <row r="300" spans="2:20" ht="15">
      <c r="B300" s="68"/>
      <c r="C300" s="68"/>
      <c r="D300" s="69"/>
      <c r="E300" s="90"/>
      <c r="F300" s="69"/>
      <c r="G300" s="69"/>
      <c r="H300" s="70"/>
      <c r="I300" s="69"/>
      <c r="J300" s="69"/>
      <c r="K300" s="70"/>
      <c r="L300" s="69"/>
      <c r="M300" s="69"/>
      <c r="N300" s="69"/>
      <c r="O300" s="69"/>
      <c r="P300" s="69"/>
      <c r="Q300" s="69"/>
      <c r="R300" s="71"/>
      <c r="S300" s="69"/>
      <c r="T300" s="69"/>
    </row>
    <row r="301" spans="2:74" ht="15">
      <c r="B301" s="68"/>
      <c r="C301" s="68"/>
      <c r="D301" s="69"/>
      <c r="E301" s="90"/>
      <c r="F301" s="69"/>
      <c r="G301" s="69"/>
      <c r="H301" s="70"/>
      <c r="I301" s="69"/>
      <c r="J301" s="69"/>
      <c r="K301" s="70"/>
      <c r="L301" s="69"/>
      <c r="M301" s="69"/>
      <c r="N301" s="69"/>
      <c r="O301" s="69"/>
      <c r="P301" s="69"/>
      <c r="Q301" s="69"/>
      <c r="R301" s="71"/>
      <c r="S301" s="69"/>
      <c r="T301" s="69"/>
      <c r="W301" s="53"/>
      <c r="BU301" s="53"/>
      <c r="BV301" s="53"/>
    </row>
    <row r="302" spans="2:74" ht="15">
      <c r="B302" s="68"/>
      <c r="C302" s="68"/>
      <c r="D302" s="69"/>
      <c r="E302" s="90"/>
      <c r="F302" s="69"/>
      <c r="G302" s="69"/>
      <c r="H302" s="70"/>
      <c r="I302" s="69"/>
      <c r="J302" s="69"/>
      <c r="K302" s="70"/>
      <c r="L302" s="69"/>
      <c r="M302" s="69"/>
      <c r="N302" s="69"/>
      <c r="O302" s="69"/>
      <c r="P302" s="69"/>
      <c r="Q302" s="69"/>
      <c r="R302" s="71"/>
      <c r="S302" s="69"/>
      <c r="T302" s="69"/>
      <c r="W302" s="53"/>
      <c r="BU302" s="53"/>
      <c r="BV302" s="53"/>
    </row>
    <row r="303" spans="2:74" ht="15">
      <c r="B303" s="68"/>
      <c r="C303" s="68"/>
      <c r="D303" s="69"/>
      <c r="E303" s="90"/>
      <c r="F303" s="69"/>
      <c r="G303" s="69"/>
      <c r="H303" s="70"/>
      <c r="I303" s="69"/>
      <c r="J303" s="69"/>
      <c r="K303" s="70"/>
      <c r="L303" s="69"/>
      <c r="M303" s="69"/>
      <c r="N303" s="69"/>
      <c r="O303" s="69"/>
      <c r="P303" s="69"/>
      <c r="Q303" s="69"/>
      <c r="R303" s="71"/>
      <c r="S303" s="69"/>
      <c r="T303" s="69"/>
      <c r="W303" s="53"/>
      <c r="BU303" s="53"/>
      <c r="BV303" s="53"/>
    </row>
    <row r="304" spans="2:74" ht="15">
      <c r="B304" s="68"/>
      <c r="C304" s="68"/>
      <c r="D304" s="69"/>
      <c r="E304" s="90"/>
      <c r="F304" s="69"/>
      <c r="G304" s="69"/>
      <c r="H304" s="70"/>
      <c r="I304" s="69"/>
      <c r="J304" s="69"/>
      <c r="K304" s="70"/>
      <c r="L304" s="69"/>
      <c r="M304" s="69"/>
      <c r="N304" s="69"/>
      <c r="O304" s="69"/>
      <c r="P304" s="69"/>
      <c r="Q304" s="69"/>
      <c r="R304" s="71"/>
      <c r="S304" s="69"/>
      <c r="T304" s="69"/>
      <c r="W304" s="53"/>
      <c r="BU304" s="53"/>
      <c r="BV304" s="53"/>
    </row>
    <row r="305" spans="2:74" ht="15">
      <c r="B305" s="68"/>
      <c r="C305" s="68"/>
      <c r="D305" s="69"/>
      <c r="E305" s="90"/>
      <c r="F305" s="69"/>
      <c r="G305" s="69"/>
      <c r="H305" s="70"/>
      <c r="I305" s="69"/>
      <c r="J305" s="69"/>
      <c r="K305" s="70"/>
      <c r="L305" s="69"/>
      <c r="M305" s="69"/>
      <c r="N305" s="69"/>
      <c r="O305" s="69"/>
      <c r="P305" s="69"/>
      <c r="Q305" s="69"/>
      <c r="R305" s="71"/>
      <c r="S305" s="69"/>
      <c r="T305" s="69"/>
      <c r="W305" s="53"/>
      <c r="BU305" s="53"/>
      <c r="BV305" s="53"/>
    </row>
    <row r="306" spans="2:74" ht="15">
      <c r="B306" s="68"/>
      <c r="C306" s="68"/>
      <c r="D306" s="69"/>
      <c r="E306" s="90"/>
      <c r="F306" s="69"/>
      <c r="G306" s="72"/>
      <c r="H306" s="70"/>
      <c r="I306" s="69"/>
      <c r="J306" s="69"/>
      <c r="K306" s="70"/>
      <c r="L306" s="69"/>
      <c r="M306" s="69"/>
      <c r="N306" s="69"/>
      <c r="O306" s="69"/>
      <c r="P306" s="69"/>
      <c r="Q306" s="69"/>
      <c r="R306" s="71"/>
      <c r="S306" s="69"/>
      <c r="T306" s="69"/>
      <c r="W306" s="53"/>
      <c r="BU306" s="53"/>
      <c r="BV306" s="53"/>
    </row>
    <row r="307" spans="2:74" ht="15">
      <c r="B307" s="68"/>
      <c r="C307" s="68"/>
      <c r="D307" s="69"/>
      <c r="E307" s="90"/>
      <c r="F307" s="69"/>
      <c r="G307" s="69"/>
      <c r="H307" s="70"/>
      <c r="I307" s="69"/>
      <c r="J307" s="69"/>
      <c r="K307" s="70"/>
      <c r="L307" s="69"/>
      <c r="M307" s="69"/>
      <c r="N307" s="69"/>
      <c r="O307" s="69"/>
      <c r="P307" s="69"/>
      <c r="Q307" s="69"/>
      <c r="R307" s="71"/>
      <c r="S307" s="69"/>
      <c r="T307" s="69"/>
      <c r="W307" s="53"/>
      <c r="BU307" s="53"/>
      <c r="BV307" s="53"/>
    </row>
    <row r="308" spans="2:74" ht="15">
      <c r="B308" s="68"/>
      <c r="C308" s="68"/>
      <c r="D308" s="69"/>
      <c r="E308" s="90"/>
      <c r="F308" s="69"/>
      <c r="G308" s="69"/>
      <c r="H308" s="70"/>
      <c r="I308" s="69"/>
      <c r="J308" s="69"/>
      <c r="K308" s="70"/>
      <c r="L308" s="69"/>
      <c r="M308" s="69"/>
      <c r="N308" s="69"/>
      <c r="O308" s="69"/>
      <c r="P308" s="69"/>
      <c r="Q308" s="69"/>
      <c r="R308" s="71"/>
      <c r="S308" s="69"/>
      <c r="T308" s="69"/>
      <c r="W308" s="53"/>
      <c r="BU308" s="53"/>
      <c r="BV308" s="53"/>
    </row>
    <row r="309" spans="2:74" ht="15">
      <c r="B309" s="68"/>
      <c r="C309" s="68"/>
      <c r="D309" s="69"/>
      <c r="E309" s="90"/>
      <c r="F309" s="69"/>
      <c r="G309" s="69"/>
      <c r="H309" s="70"/>
      <c r="I309" s="69"/>
      <c r="J309" s="69"/>
      <c r="K309" s="70"/>
      <c r="L309" s="69"/>
      <c r="M309" s="69"/>
      <c r="N309" s="69"/>
      <c r="O309" s="69"/>
      <c r="P309" s="69"/>
      <c r="Q309" s="69"/>
      <c r="R309" s="71"/>
      <c r="S309" s="69"/>
      <c r="T309" s="69"/>
      <c r="W309" s="53"/>
      <c r="BU309" s="53"/>
      <c r="BV309" s="53"/>
    </row>
    <row r="310" spans="2:74" ht="15">
      <c r="B310" s="68"/>
      <c r="C310" s="68"/>
      <c r="D310" s="69"/>
      <c r="E310" s="90"/>
      <c r="F310" s="69"/>
      <c r="G310" s="69"/>
      <c r="H310" s="70"/>
      <c r="I310" s="69"/>
      <c r="J310" s="69"/>
      <c r="K310" s="70"/>
      <c r="L310" s="69"/>
      <c r="M310" s="69"/>
      <c r="N310" s="69"/>
      <c r="O310" s="69"/>
      <c r="P310" s="69"/>
      <c r="Q310" s="69"/>
      <c r="R310" s="71"/>
      <c r="S310" s="69"/>
      <c r="T310" s="69"/>
      <c r="W310" s="53"/>
      <c r="BU310" s="53"/>
      <c r="BV310" s="53"/>
    </row>
    <row r="311" spans="2:74" ht="15">
      <c r="B311" s="68"/>
      <c r="C311" s="68"/>
      <c r="D311" s="69"/>
      <c r="E311" s="90"/>
      <c r="F311" s="69"/>
      <c r="G311" s="69"/>
      <c r="H311" s="70"/>
      <c r="I311" s="69"/>
      <c r="J311" s="69"/>
      <c r="K311" s="70"/>
      <c r="L311" s="69"/>
      <c r="M311" s="69"/>
      <c r="N311" s="69"/>
      <c r="O311" s="69"/>
      <c r="P311" s="69"/>
      <c r="Q311" s="69"/>
      <c r="R311" s="71"/>
      <c r="S311" s="69"/>
      <c r="T311" s="69"/>
      <c r="W311" s="53"/>
      <c r="BU311" s="53"/>
      <c r="BV311" s="53"/>
    </row>
    <row r="312" spans="2:74" ht="15">
      <c r="B312" s="68"/>
      <c r="C312" s="68"/>
      <c r="D312" s="69"/>
      <c r="E312" s="90"/>
      <c r="F312" s="69"/>
      <c r="G312" s="69"/>
      <c r="H312" s="70"/>
      <c r="I312" s="69"/>
      <c r="J312" s="69"/>
      <c r="K312" s="70"/>
      <c r="L312" s="69"/>
      <c r="M312" s="69"/>
      <c r="N312" s="69"/>
      <c r="O312" s="69"/>
      <c r="P312" s="69"/>
      <c r="Q312" s="69"/>
      <c r="R312" s="71"/>
      <c r="S312" s="69"/>
      <c r="T312" s="69"/>
      <c r="W312" s="53"/>
      <c r="BU312" s="53"/>
      <c r="BV312" s="53"/>
    </row>
    <row r="313" spans="2:74" ht="15">
      <c r="B313" s="68"/>
      <c r="C313" s="68"/>
      <c r="D313" s="69"/>
      <c r="E313" s="90"/>
      <c r="F313" s="69"/>
      <c r="G313" s="69"/>
      <c r="H313" s="70"/>
      <c r="I313" s="69"/>
      <c r="J313" s="69"/>
      <c r="K313" s="70"/>
      <c r="L313" s="69"/>
      <c r="M313" s="69"/>
      <c r="N313" s="69"/>
      <c r="O313" s="69"/>
      <c r="P313" s="69"/>
      <c r="Q313" s="69"/>
      <c r="R313" s="71"/>
      <c r="S313" s="69"/>
      <c r="T313" s="69"/>
      <c r="W313" s="53"/>
      <c r="BU313" s="53"/>
      <c r="BV313" s="53"/>
    </row>
    <row r="314" spans="2:74" ht="15">
      <c r="B314" s="68"/>
      <c r="C314" s="68"/>
      <c r="D314" s="69"/>
      <c r="E314" s="90"/>
      <c r="F314" s="69"/>
      <c r="G314" s="69"/>
      <c r="H314" s="70"/>
      <c r="I314" s="69"/>
      <c r="J314" s="69"/>
      <c r="K314" s="70"/>
      <c r="L314" s="69"/>
      <c r="M314" s="69"/>
      <c r="N314" s="69"/>
      <c r="O314" s="69"/>
      <c r="P314" s="69"/>
      <c r="Q314" s="69"/>
      <c r="R314" s="71"/>
      <c r="S314" s="69"/>
      <c r="T314" s="69"/>
      <c r="W314" s="53"/>
      <c r="BU314" s="53"/>
      <c r="BV314" s="53"/>
    </row>
    <row r="315" spans="2:74" ht="15">
      <c r="B315" s="68"/>
      <c r="C315" s="68"/>
      <c r="D315" s="69"/>
      <c r="E315" s="90"/>
      <c r="F315" s="69"/>
      <c r="G315" s="69"/>
      <c r="H315" s="70"/>
      <c r="I315" s="69"/>
      <c r="J315" s="69"/>
      <c r="K315" s="70"/>
      <c r="L315" s="69"/>
      <c r="M315" s="69"/>
      <c r="N315" s="69"/>
      <c r="O315" s="69"/>
      <c r="P315" s="69"/>
      <c r="Q315" s="69"/>
      <c r="R315" s="71"/>
      <c r="S315" s="69"/>
      <c r="T315" s="69"/>
      <c r="W315" s="53"/>
      <c r="BU315" s="53"/>
      <c r="BV315" s="53"/>
    </row>
    <row r="316" spans="2:74" ht="15">
      <c r="B316" s="68"/>
      <c r="C316" s="68"/>
      <c r="D316" s="69"/>
      <c r="E316" s="90"/>
      <c r="F316" s="69"/>
      <c r="G316" s="69"/>
      <c r="H316" s="70"/>
      <c r="I316" s="69"/>
      <c r="J316" s="69"/>
      <c r="K316" s="70"/>
      <c r="L316" s="69"/>
      <c r="M316" s="69"/>
      <c r="N316" s="69"/>
      <c r="O316" s="69"/>
      <c r="P316" s="69"/>
      <c r="Q316" s="69"/>
      <c r="R316" s="71"/>
      <c r="S316" s="69"/>
      <c r="T316" s="69"/>
      <c r="W316" s="53"/>
      <c r="BU316" s="53"/>
      <c r="BV316" s="53"/>
    </row>
    <row r="317" spans="2:74" ht="15">
      <c r="B317" s="68"/>
      <c r="C317" s="68"/>
      <c r="D317" s="69"/>
      <c r="E317" s="90"/>
      <c r="F317" s="69"/>
      <c r="G317" s="69"/>
      <c r="H317" s="70"/>
      <c r="I317" s="69"/>
      <c r="J317" s="69"/>
      <c r="K317" s="70"/>
      <c r="L317" s="69"/>
      <c r="M317" s="69"/>
      <c r="N317" s="69"/>
      <c r="O317" s="69"/>
      <c r="P317" s="69"/>
      <c r="Q317" s="69"/>
      <c r="R317" s="71"/>
      <c r="S317" s="69"/>
      <c r="T317" s="69"/>
      <c r="W317" s="53"/>
      <c r="BU317" s="53"/>
      <c r="BV317" s="53"/>
    </row>
    <row r="318" spans="2:74" ht="15">
      <c r="B318" s="68"/>
      <c r="C318" s="68"/>
      <c r="D318" s="69"/>
      <c r="E318" s="90"/>
      <c r="F318" s="69"/>
      <c r="G318" s="69"/>
      <c r="H318" s="70"/>
      <c r="I318" s="69"/>
      <c r="J318" s="69"/>
      <c r="K318" s="70"/>
      <c r="L318" s="69"/>
      <c r="M318" s="69"/>
      <c r="N318" s="69"/>
      <c r="O318" s="69"/>
      <c r="P318" s="69"/>
      <c r="Q318" s="69"/>
      <c r="R318" s="71"/>
      <c r="S318" s="69"/>
      <c r="T318" s="69"/>
      <c r="W318" s="53"/>
      <c r="BU318" s="53"/>
      <c r="BV318" s="53"/>
    </row>
    <row r="319" spans="2:74" ht="15">
      <c r="B319" s="68"/>
      <c r="C319" s="68"/>
      <c r="D319" s="69"/>
      <c r="E319" s="90"/>
      <c r="F319" s="69"/>
      <c r="G319" s="69"/>
      <c r="H319" s="70"/>
      <c r="I319" s="69"/>
      <c r="J319" s="69"/>
      <c r="K319" s="70"/>
      <c r="L319" s="69"/>
      <c r="M319" s="69"/>
      <c r="N319" s="69"/>
      <c r="O319" s="69"/>
      <c r="P319" s="69"/>
      <c r="Q319" s="69"/>
      <c r="R319" s="71"/>
      <c r="S319" s="69"/>
      <c r="T319" s="69"/>
      <c r="W319" s="53"/>
      <c r="BU319" s="53"/>
      <c r="BV319" s="53"/>
    </row>
    <row r="320" spans="2:74" ht="15">
      <c r="B320" s="68"/>
      <c r="C320" s="68"/>
      <c r="D320" s="69"/>
      <c r="E320" s="90"/>
      <c r="F320" s="69"/>
      <c r="G320" s="69"/>
      <c r="H320" s="70"/>
      <c r="I320" s="69"/>
      <c r="J320" s="69"/>
      <c r="K320" s="70"/>
      <c r="L320" s="69"/>
      <c r="M320" s="69"/>
      <c r="N320" s="69"/>
      <c r="O320" s="69"/>
      <c r="P320" s="69"/>
      <c r="Q320" s="69"/>
      <c r="R320" s="71"/>
      <c r="S320" s="69"/>
      <c r="T320" s="69"/>
      <c r="W320" s="53"/>
      <c r="BU320" s="53"/>
      <c r="BV320" s="53"/>
    </row>
    <row r="321" spans="2:74" ht="15">
      <c r="B321" s="68"/>
      <c r="C321" s="68"/>
      <c r="D321" s="69"/>
      <c r="E321" s="90"/>
      <c r="F321" s="69"/>
      <c r="G321" s="69"/>
      <c r="H321" s="70"/>
      <c r="I321" s="69"/>
      <c r="J321" s="69"/>
      <c r="K321" s="70"/>
      <c r="L321" s="69"/>
      <c r="M321" s="69"/>
      <c r="N321" s="69"/>
      <c r="O321" s="69"/>
      <c r="P321" s="69"/>
      <c r="Q321" s="69"/>
      <c r="R321" s="71"/>
      <c r="S321" s="69"/>
      <c r="T321" s="69"/>
      <c r="W321" s="53"/>
      <c r="BU321" s="53"/>
      <c r="BV321" s="53"/>
    </row>
    <row r="322" spans="2:74" ht="15">
      <c r="B322" s="68"/>
      <c r="C322" s="68"/>
      <c r="D322" s="69"/>
      <c r="E322" s="90"/>
      <c r="F322" s="69"/>
      <c r="G322" s="69"/>
      <c r="H322" s="70"/>
      <c r="I322" s="69"/>
      <c r="J322" s="69"/>
      <c r="K322" s="70"/>
      <c r="L322" s="69"/>
      <c r="M322" s="69"/>
      <c r="N322" s="69"/>
      <c r="O322" s="69"/>
      <c r="P322" s="69"/>
      <c r="Q322" s="69"/>
      <c r="R322" s="71"/>
      <c r="S322" s="69"/>
      <c r="T322" s="69"/>
      <c r="W322" s="53"/>
      <c r="BU322" s="53"/>
      <c r="BV322" s="53"/>
    </row>
    <row r="323" spans="2:74" ht="15">
      <c r="B323" s="68"/>
      <c r="C323" s="68"/>
      <c r="D323" s="69"/>
      <c r="E323" s="90"/>
      <c r="F323" s="69"/>
      <c r="G323" s="69"/>
      <c r="H323" s="70"/>
      <c r="I323" s="69"/>
      <c r="J323" s="69"/>
      <c r="K323" s="70"/>
      <c r="L323" s="69"/>
      <c r="M323" s="69"/>
      <c r="N323" s="69"/>
      <c r="O323" s="69"/>
      <c r="P323" s="69"/>
      <c r="Q323" s="69"/>
      <c r="R323" s="71"/>
      <c r="S323" s="69"/>
      <c r="T323" s="69"/>
      <c r="W323" s="53"/>
      <c r="BU323" s="53"/>
      <c r="BV323" s="53"/>
    </row>
    <row r="324" spans="2:74" ht="15">
      <c r="B324" s="68"/>
      <c r="C324" s="68"/>
      <c r="D324" s="69"/>
      <c r="E324" s="90"/>
      <c r="F324" s="69"/>
      <c r="G324" s="69"/>
      <c r="H324" s="70"/>
      <c r="I324" s="69"/>
      <c r="J324" s="69"/>
      <c r="K324" s="70"/>
      <c r="L324" s="69"/>
      <c r="M324" s="69"/>
      <c r="N324" s="69"/>
      <c r="O324" s="69"/>
      <c r="P324" s="69"/>
      <c r="Q324" s="69"/>
      <c r="R324" s="71"/>
      <c r="S324" s="69"/>
      <c r="T324" s="69"/>
      <c r="W324" s="53"/>
      <c r="BU324" s="53"/>
      <c r="BV324" s="53"/>
    </row>
    <row r="325" spans="2:74" ht="15">
      <c r="B325" s="68"/>
      <c r="C325" s="68"/>
      <c r="D325" s="69"/>
      <c r="E325" s="90"/>
      <c r="F325" s="69"/>
      <c r="G325" s="69"/>
      <c r="H325" s="70"/>
      <c r="I325" s="69"/>
      <c r="J325" s="69"/>
      <c r="K325" s="70"/>
      <c r="L325" s="69"/>
      <c r="M325" s="69"/>
      <c r="N325" s="69"/>
      <c r="O325" s="69"/>
      <c r="P325" s="69"/>
      <c r="Q325" s="69"/>
      <c r="R325" s="71"/>
      <c r="S325" s="69"/>
      <c r="T325" s="69"/>
      <c r="W325" s="53"/>
      <c r="BU325" s="53"/>
      <c r="BV325" s="53"/>
    </row>
    <row r="326" spans="2:74" ht="15">
      <c r="B326" s="68"/>
      <c r="C326" s="68"/>
      <c r="D326" s="69"/>
      <c r="E326" s="90"/>
      <c r="F326" s="69"/>
      <c r="G326" s="69"/>
      <c r="H326" s="70"/>
      <c r="I326" s="69"/>
      <c r="J326" s="69"/>
      <c r="K326" s="70"/>
      <c r="L326" s="69"/>
      <c r="M326" s="69"/>
      <c r="N326" s="69"/>
      <c r="O326" s="69"/>
      <c r="P326" s="69"/>
      <c r="Q326" s="69"/>
      <c r="R326" s="71"/>
      <c r="S326" s="69"/>
      <c r="T326" s="69"/>
      <c r="W326" s="53"/>
      <c r="BU326" s="53"/>
      <c r="BV326" s="53"/>
    </row>
    <row r="327" spans="2:74" ht="15">
      <c r="B327" s="68"/>
      <c r="C327" s="68"/>
      <c r="D327" s="69"/>
      <c r="E327" s="90"/>
      <c r="F327" s="69"/>
      <c r="G327" s="69"/>
      <c r="H327" s="70"/>
      <c r="I327" s="69"/>
      <c r="J327" s="69"/>
      <c r="K327" s="70"/>
      <c r="L327" s="69"/>
      <c r="M327" s="69"/>
      <c r="N327" s="69"/>
      <c r="O327" s="69"/>
      <c r="P327" s="69"/>
      <c r="Q327" s="69"/>
      <c r="R327" s="71"/>
      <c r="S327" s="69"/>
      <c r="T327" s="69"/>
      <c r="W327" s="53"/>
      <c r="BU327" s="53"/>
      <c r="BV327" s="53"/>
    </row>
    <row r="328" spans="2:74" ht="15">
      <c r="B328" s="68"/>
      <c r="C328" s="68"/>
      <c r="D328" s="69"/>
      <c r="E328" s="90"/>
      <c r="F328" s="69"/>
      <c r="G328" s="69"/>
      <c r="H328" s="70"/>
      <c r="I328" s="69"/>
      <c r="J328" s="69"/>
      <c r="K328" s="70"/>
      <c r="L328" s="69"/>
      <c r="M328" s="69"/>
      <c r="N328" s="69"/>
      <c r="O328" s="69"/>
      <c r="P328" s="69"/>
      <c r="Q328" s="69"/>
      <c r="R328" s="71"/>
      <c r="S328" s="69"/>
      <c r="T328" s="69"/>
      <c r="W328" s="53"/>
      <c r="BU328" s="53"/>
      <c r="BV328" s="53"/>
    </row>
    <row r="329" spans="2:74" ht="15">
      <c r="B329" s="68"/>
      <c r="C329" s="68"/>
      <c r="D329" s="69"/>
      <c r="E329" s="90"/>
      <c r="F329" s="69"/>
      <c r="G329" s="69"/>
      <c r="H329" s="70"/>
      <c r="I329" s="69"/>
      <c r="J329" s="69"/>
      <c r="K329" s="70"/>
      <c r="L329" s="69"/>
      <c r="M329" s="69"/>
      <c r="N329" s="69"/>
      <c r="O329" s="69"/>
      <c r="P329" s="69"/>
      <c r="Q329" s="69"/>
      <c r="R329" s="71"/>
      <c r="S329" s="69"/>
      <c r="T329" s="69"/>
      <c r="W329" s="53"/>
      <c r="BU329" s="53"/>
      <c r="BV329" s="53"/>
    </row>
    <row r="330" spans="2:74" ht="15">
      <c r="B330" s="68"/>
      <c r="C330" s="68"/>
      <c r="D330" s="69"/>
      <c r="E330" s="90"/>
      <c r="F330" s="69"/>
      <c r="G330" s="69"/>
      <c r="H330" s="70"/>
      <c r="I330" s="69"/>
      <c r="J330" s="69"/>
      <c r="K330" s="70"/>
      <c r="L330" s="69"/>
      <c r="M330" s="69"/>
      <c r="N330" s="69"/>
      <c r="O330" s="69"/>
      <c r="P330" s="69"/>
      <c r="Q330" s="69"/>
      <c r="R330" s="71"/>
      <c r="S330" s="69"/>
      <c r="T330" s="69"/>
      <c r="W330" s="53"/>
      <c r="BU330" s="53"/>
      <c r="BV330" s="53"/>
    </row>
    <row r="331" spans="2:74" ht="15">
      <c r="B331" s="68"/>
      <c r="C331" s="68"/>
      <c r="D331" s="69"/>
      <c r="E331" s="90"/>
      <c r="F331" s="69"/>
      <c r="G331" s="69"/>
      <c r="H331" s="70"/>
      <c r="I331" s="69"/>
      <c r="J331" s="69"/>
      <c r="K331" s="70"/>
      <c r="L331" s="69"/>
      <c r="M331" s="69"/>
      <c r="N331" s="69"/>
      <c r="O331" s="69"/>
      <c r="P331" s="69"/>
      <c r="Q331" s="69"/>
      <c r="R331" s="71"/>
      <c r="S331" s="69"/>
      <c r="T331" s="69"/>
      <c r="W331" s="53"/>
      <c r="BU331" s="53"/>
      <c r="BV331" s="53"/>
    </row>
    <row r="332" spans="2:74" ht="15">
      <c r="B332" s="68"/>
      <c r="C332" s="68"/>
      <c r="D332" s="69"/>
      <c r="E332" s="90"/>
      <c r="F332" s="69"/>
      <c r="G332" s="69"/>
      <c r="H332" s="70"/>
      <c r="I332" s="69"/>
      <c r="J332" s="69"/>
      <c r="K332" s="70"/>
      <c r="L332" s="69"/>
      <c r="M332" s="69"/>
      <c r="N332" s="69"/>
      <c r="O332" s="69"/>
      <c r="P332" s="69"/>
      <c r="Q332" s="69"/>
      <c r="R332" s="71"/>
      <c r="S332" s="69"/>
      <c r="T332" s="69"/>
      <c r="W332" s="53"/>
      <c r="BU332" s="53"/>
      <c r="BV332" s="53"/>
    </row>
    <row r="333" spans="2:74" ht="15">
      <c r="B333" s="68"/>
      <c r="C333" s="68"/>
      <c r="D333" s="69"/>
      <c r="E333" s="90"/>
      <c r="F333" s="69"/>
      <c r="G333" s="69"/>
      <c r="H333" s="70"/>
      <c r="I333" s="69"/>
      <c r="J333" s="69"/>
      <c r="K333" s="70"/>
      <c r="L333" s="69"/>
      <c r="M333" s="69"/>
      <c r="N333" s="69"/>
      <c r="O333" s="69"/>
      <c r="P333" s="69"/>
      <c r="Q333" s="69"/>
      <c r="R333" s="71"/>
      <c r="S333" s="69"/>
      <c r="T333" s="69"/>
      <c r="W333" s="53"/>
      <c r="BU333" s="53"/>
      <c r="BV333" s="53"/>
    </row>
    <row r="334" spans="2:74" ht="15">
      <c r="B334" s="68"/>
      <c r="C334" s="68"/>
      <c r="D334" s="69"/>
      <c r="E334" s="90"/>
      <c r="F334" s="69"/>
      <c r="G334" s="69"/>
      <c r="H334" s="70"/>
      <c r="I334" s="69"/>
      <c r="J334" s="69"/>
      <c r="K334" s="70"/>
      <c r="L334" s="69"/>
      <c r="M334" s="69"/>
      <c r="N334" s="69"/>
      <c r="O334" s="69"/>
      <c r="P334" s="69"/>
      <c r="Q334" s="69"/>
      <c r="R334" s="71"/>
      <c r="S334" s="69"/>
      <c r="T334" s="69"/>
      <c r="W334" s="53"/>
      <c r="BU334" s="53"/>
      <c r="BV334" s="53"/>
    </row>
    <row r="335" spans="2:74" ht="15">
      <c r="B335" s="68"/>
      <c r="C335" s="68"/>
      <c r="D335" s="69"/>
      <c r="E335" s="90"/>
      <c r="F335" s="69"/>
      <c r="G335" s="69"/>
      <c r="H335" s="70"/>
      <c r="I335" s="69"/>
      <c r="J335" s="69"/>
      <c r="K335" s="70"/>
      <c r="L335" s="69"/>
      <c r="M335" s="69"/>
      <c r="N335" s="69"/>
      <c r="O335" s="69"/>
      <c r="P335" s="69"/>
      <c r="Q335" s="69"/>
      <c r="R335" s="71"/>
      <c r="S335" s="69"/>
      <c r="T335" s="69"/>
      <c r="W335" s="53"/>
      <c r="BU335" s="53"/>
      <c r="BV335" s="53"/>
    </row>
    <row r="336" spans="2:74" ht="15">
      <c r="B336" s="68"/>
      <c r="C336" s="68"/>
      <c r="D336" s="69"/>
      <c r="E336" s="90"/>
      <c r="F336" s="69"/>
      <c r="G336" s="69"/>
      <c r="H336" s="70"/>
      <c r="I336" s="69"/>
      <c r="J336" s="69"/>
      <c r="K336" s="70"/>
      <c r="L336" s="69"/>
      <c r="M336" s="69"/>
      <c r="N336" s="69"/>
      <c r="O336" s="69"/>
      <c r="P336" s="69"/>
      <c r="Q336" s="69"/>
      <c r="R336" s="71"/>
      <c r="S336" s="69"/>
      <c r="T336" s="69"/>
      <c r="W336" s="53"/>
      <c r="BU336" s="53"/>
      <c r="BV336" s="53"/>
    </row>
    <row r="337" spans="2:74" ht="15">
      <c r="B337" s="68"/>
      <c r="C337" s="68"/>
      <c r="D337" s="69"/>
      <c r="E337" s="90"/>
      <c r="F337" s="69"/>
      <c r="G337" s="69"/>
      <c r="H337" s="70"/>
      <c r="I337" s="69"/>
      <c r="J337" s="69"/>
      <c r="K337" s="70"/>
      <c r="L337" s="69"/>
      <c r="M337" s="69"/>
      <c r="N337" s="69"/>
      <c r="O337" s="69"/>
      <c r="P337" s="69"/>
      <c r="Q337" s="69"/>
      <c r="R337" s="71"/>
      <c r="S337" s="69"/>
      <c r="T337" s="69"/>
      <c r="W337" s="53"/>
      <c r="BU337" s="53"/>
      <c r="BV337" s="53"/>
    </row>
    <row r="338" spans="2:74" ht="15">
      <c r="B338" s="68"/>
      <c r="C338" s="68"/>
      <c r="D338" s="69"/>
      <c r="E338" s="90"/>
      <c r="F338" s="69"/>
      <c r="G338" s="69"/>
      <c r="H338" s="70"/>
      <c r="I338" s="69"/>
      <c r="J338" s="69"/>
      <c r="K338" s="70"/>
      <c r="L338" s="69"/>
      <c r="M338" s="69"/>
      <c r="N338" s="69"/>
      <c r="O338" s="69"/>
      <c r="P338" s="69"/>
      <c r="Q338" s="69"/>
      <c r="R338" s="71"/>
      <c r="S338" s="69"/>
      <c r="T338" s="69"/>
      <c r="W338" s="53"/>
      <c r="BU338" s="53"/>
      <c r="BV338" s="53"/>
    </row>
    <row r="339" spans="2:74" ht="15">
      <c r="B339" s="68"/>
      <c r="C339" s="68"/>
      <c r="D339" s="69"/>
      <c r="E339" s="90"/>
      <c r="F339" s="69"/>
      <c r="G339" s="69"/>
      <c r="H339" s="70"/>
      <c r="I339" s="69"/>
      <c r="J339" s="69"/>
      <c r="K339" s="70"/>
      <c r="L339" s="69"/>
      <c r="M339" s="69"/>
      <c r="N339" s="69"/>
      <c r="O339" s="69"/>
      <c r="P339" s="69"/>
      <c r="Q339" s="69"/>
      <c r="R339" s="71"/>
      <c r="S339" s="69"/>
      <c r="T339" s="69"/>
      <c r="W339" s="53"/>
      <c r="BU339" s="53"/>
      <c r="BV339" s="53"/>
    </row>
    <row r="340" spans="2:74" ht="15">
      <c r="B340" s="68"/>
      <c r="C340" s="68"/>
      <c r="D340" s="69"/>
      <c r="E340" s="90"/>
      <c r="F340" s="69"/>
      <c r="G340" s="69"/>
      <c r="H340" s="70"/>
      <c r="I340" s="69"/>
      <c r="J340" s="69"/>
      <c r="K340" s="70"/>
      <c r="L340" s="69"/>
      <c r="M340" s="69"/>
      <c r="N340" s="69"/>
      <c r="O340" s="69"/>
      <c r="P340" s="69"/>
      <c r="Q340" s="69"/>
      <c r="R340" s="71"/>
      <c r="S340" s="69"/>
      <c r="T340" s="69"/>
      <c r="W340" s="53"/>
      <c r="BU340" s="53"/>
      <c r="BV340" s="53"/>
    </row>
    <row r="341" spans="2:74" ht="15">
      <c r="B341" s="68"/>
      <c r="C341" s="68"/>
      <c r="D341" s="69"/>
      <c r="E341" s="90"/>
      <c r="F341" s="69"/>
      <c r="G341" s="69"/>
      <c r="H341" s="70"/>
      <c r="I341" s="69"/>
      <c r="J341" s="69"/>
      <c r="K341" s="70"/>
      <c r="L341" s="69"/>
      <c r="M341" s="69"/>
      <c r="N341" s="69"/>
      <c r="O341" s="69"/>
      <c r="P341" s="69"/>
      <c r="Q341" s="69"/>
      <c r="R341" s="71"/>
      <c r="S341" s="69"/>
      <c r="T341" s="69"/>
      <c r="W341" s="53"/>
      <c r="BU341" s="53"/>
      <c r="BV341" s="53"/>
    </row>
    <row r="342" spans="2:74" ht="15">
      <c r="B342" s="68"/>
      <c r="C342" s="68"/>
      <c r="D342" s="69"/>
      <c r="E342" s="90"/>
      <c r="F342" s="69"/>
      <c r="G342" s="69"/>
      <c r="H342" s="70"/>
      <c r="I342" s="69"/>
      <c r="J342" s="69"/>
      <c r="K342" s="70"/>
      <c r="L342" s="69"/>
      <c r="M342" s="69"/>
      <c r="N342" s="69"/>
      <c r="O342" s="69"/>
      <c r="P342" s="69"/>
      <c r="Q342" s="69"/>
      <c r="R342" s="71"/>
      <c r="S342" s="69"/>
      <c r="T342" s="69"/>
      <c r="W342" s="53"/>
      <c r="BU342" s="53"/>
      <c r="BV342" s="53"/>
    </row>
    <row r="343" spans="2:74" ht="15">
      <c r="B343" s="68"/>
      <c r="C343" s="68"/>
      <c r="D343" s="69"/>
      <c r="E343" s="90"/>
      <c r="F343" s="69"/>
      <c r="G343" s="69"/>
      <c r="H343" s="70"/>
      <c r="I343" s="69"/>
      <c r="J343" s="69"/>
      <c r="K343" s="70"/>
      <c r="L343" s="69"/>
      <c r="M343" s="69"/>
      <c r="N343" s="69"/>
      <c r="O343" s="69"/>
      <c r="P343" s="69"/>
      <c r="Q343" s="69"/>
      <c r="R343" s="71"/>
      <c r="S343" s="69"/>
      <c r="T343" s="69"/>
      <c r="W343" s="53"/>
      <c r="BU343" s="53"/>
      <c r="BV343" s="53"/>
    </row>
    <row r="344" spans="2:74" ht="15">
      <c r="B344" s="68"/>
      <c r="C344" s="68"/>
      <c r="D344" s="69"/>
      <c r="E344" s="90"/>
      <c r="F344" s="69"/>
      <c r="G344" s="69"/>
      <c r="H344" s="70"/>
      <c r="I344" s="69"/>
      <c r="J344" s="69"/>
      <c r="K344" s="70"/>
      <c r="L344" s="69"/>
      <c r="M344" s="69"/>
      <c r="N344" s="69"/>
      <c r="O344" s="69"/>
      <c r="P344" s="69"/>
      <c r="Q344" s="69"/>
      <c r="R344" s="71"/>
      <c r="S344" s="69"/>
      <c r="T344" s="69"/>
      <c r="W344" s="53"/>
      <c r="BU344" s="53"/>
      <c r="BV344" s="53"/>
    </row>
    <row r="345" spans="2:74" ht="15">
      <c r="B345" s="68"/>
      <c r="C345" s="68"/>
      <c r="D345" s="69"/>
      <c r="E345" s="90"/>
      <c r="F345" s="69"/>
      <c r="G345" s="69"/>
      <c r="H345" s="70"/>
      <c r="I345" s="69"/>
      <c r="J345" s="69"/>
      <c r="K345" s="70"/>
      <c r="L345" s="69"/>
      <c r="M345" s="69"/>
      <c r="N345" s="69"/>
      <c r="O345" s="69"/>
      <c r="P345" s="69"/>
      <c r="Q345" s="69"/>
      <c r="R345" s="71"/>
      <c r="S345" s="69"/>
      <c r="T345" s="69"/>
      <c r="W345" s="53"/>
      <c r="BU345" s="53"/>
      <c r="BV345" s="53"/>
    </row>
    <row r="346" spans="2:74" ht="15">
      <c r="B346" s="68"/>
      <c r="C346" s="68"/>
      <c r="D346" s="69"/>
      <c r="E346" s="90"/>
      <c r="F346" s="69"/>
      <c r="G346" s="69"/>
      <c r="H346" s="70"/>
      <c r="I346" s="69"/>
      <c r="J346" s="69"/>
      <c r="K346" s="70"/>
      <c r="L346" s="69"/>
      <c r="M346" s="69"/>
      <c r="N346" s="69"/>
      <c r="O346" s="69"/>
      <c r="P346" s="69"/>
      <c r="Q346" s="69"/>
      <c r="R346" s="71"/>
      <c r="S346" s="69"/>
      <c r="T346" s="69"/>
      <c r="W346" s="53"/>
      <c r="BU346" s="53"/>
      <c r="BV346" s="53"/>
    </row>
    <row r="347" spans="2:74" ht="15">
      <c r="B347" s="68"/>
      <c r="C347" s="68"/>
      <c r="D347" s="69"/>
      <c r="E347" s="90"/>
      <c r="F347" s="69"/>
      <c r="G347" s="69"/>
      <c r="H347" s="70"/>
      <c r="I347" s="69"/>
      <c r="J347" s="69"/>
      <c r="K347" s="70"/>
      <c r="L347" s="69"/>
      <c r="M347" s="69"/>
      <c r="N347" s="69"/>
      <c r="O347" s="69"/>
      <c r="P347" s="69"/>
      <c r="Q347" s="69"/>
      <c r="R347" s="71"/>
      <c r="S347" s="69"/>
      <c r="T347" s="69"/>
      <c r="W347" s="53"/>
      <c r="BU347" s="53"/>
      <c r="BV347" s="53"/>
    </row>
    <row r="348" spans="2:74" ht="15">
      <c r="B348" s="68"/>
      <c r="C348" s="68"/>
      <c r="D348" s="69"/>
      <c r="E348" s="90"/>
      <c r="F348" s="69"/>
      <c r="G348" s="69"/>
      <c r="H348" s="70"/>
      <c r="I348" s="69"/>
      <c r="J348" s="69"/>
      <c r="K348" s="70"/>
      <c r="L348" s="69"/>
      <c r="M348" s="69"/>
      <c r="N348" s="69"/>
      <c r="O348" s="69"/>
      <c r="P348" s="69"/>
      <c r="Q348" s="69"/>
      <c r="R348" s="71"/>
      <c r="S348" s="69"/>
      <c r="T348" s="69"/>
      <c r="W348" s="53"/>
      <c r="BU348" s="53"/>
      <c r="BV348" s="53"/>
    </row>
    <row r="349" spans="2:74" ht="15">
      <c r="B349" s="68"/>
      <c r="C349" s="68"/>
      <c r="D349" s="69"/>
      <c r="E349" s="90"/>
      <c r="F349" s="69"/>
      <c r="G349" s="69"/>
      <c r="H349" s="70"/>
      <c r="I349" s="69"/>
      <c r="J349" s="69"/>
      <c r="K349" s="70"/>
      <c r="L349" s="69"/>
      <c r="M349" s="69"/>
      <c r="N349" s="69"/>
      <c r="O349" s="69"/>
      <c r="P349" s="69"/>
      <c r="Q349" s="69"/>
      <c r="R349" s="71"/>
      <c r="S349" s="69"/>
      <c r="T349" s="69"/>
      <c r="W349" s="53"/>
      <c r="BU349" s="53"/>
      <c r="BV349" s="53"/>
    </row>
    <row r="350" spans="2:74" ht="15">
      <c r="B350" s="68"/>
      <c r="C350" s="68"/>
      <c r="D350" s="69"/>
      <c r="E350" s="90"/>
      <c r="F350" s="69"/>
      <c r="G350" s="69"/>
      <c r="H350" s="70"/>
      <c r="I350" s="69"/>
      <c r="J350" s="69"/>
      <c r="K350" s="70"/>
      <c r="L350" s="69"/>
      <c r="M350" s="69"/>
      <c r="N350" s="69"/>
      <c r="O350" s="69"/>
      <c r="P350" s="69"/>
      <c r="Q350" s="69"/>
      <c r="R350" s="71"/>
      <c r="S350" s="69"/>
      <c r="T350" s="69"/>
      <c r="W350" s="53"/>
      <c r="BU350" s="53"/>
      <c r="BV350" s="53"/>
    </row>
    <row r="351" spans="2:74" ht="15">
      <c r="B351" s="68"/>
      <c r="C351" s="68"/>
      <c r="D351" s="69"/>
      <c r="E351" s="90"/>
      <c r="F351" s="69"/>
      <c r="G351" s="69"/>
      <c r="H351" s="70"/>
      <c r="I351" s="69"/>
      <c r="J351" s="69"/>
      <c r="K351" s="70"/>
      <c r="L351" s="69"/>
      <c r="M351" s="69"/>
      <c r="N351" s="69"/>
      <c r="O351" s="69"/>
      <c r="P351" s="69"/>
      <c r="Q351" s="69"/>
      <c r="R351" s="71"/>
      <c r="S351" s="69"/>
      <c r="T351" s="69"/>
      <c r="W351" s="53"/>
      <c r="BU351" s="53"/>
      <c r="BV351" s="53"/>
    </row>
    <row r="352" spans="2:74" ht="15">
      <c r="B352" s="68"/>
      <c r="C352" s="68"/>
      <c r="D352" s="69"/>
      <c r="E352" s="90"/>
      <c r="F352" s="69"/>
      <c r="G352" s="69"/>
      <c r="H352" s="70"/>
      <c r="I352" s="69"/>
      <c r="J352" s="69"/>
      <c r="K352" s="70"/>
      <c r="L352" s="69"/>
      <c r="M352" s="69"/>
      <c r="N352" s="69"/>
      <c r="O352" s="69"/>
      <c r="P352" s="69"/>
      <c r="Q352" s="69"/>
      <c r="R352" s="71"/>
      <c r="S352" s="69"/>
      <c r="T352" s="69"/>
      <c r="W352" s="53"/>
      <c r="BU352" s="53"/>
      <c r="BV352" s="53"/>
    </row>
    <row r="353" spans="2:74" ht="15">
      <c r="B353" s="68"/>
      <c r="C353" s="68"/>
      <c r="D353" s="69"/>
      <c r="E353" s="90"/>
      <c r="F353" s="69"/>
      <c r="G353" s="69"/>
      <c r="H353" s="70"/>
      <c r="I353" s="69"/>
      <c r="J353" s="69"/>
      <c r="K353" s="70"/>
      <c r="L353" s="69"/>
      <c r="M353" s="69"/>
      <c r="N353" s="69"/>
      <c r="O353" s="69"/>
      <c r="P353" s="69"/>
      <c r="Q353" s="69"/>
      <c r="R353" s="71"/>
      <c r="S353" s="69"/>
      <c r="T353" s="69"/>
      <c r="W353" s="53"/>
      <c r="BU353" s="53"/>
      <c r="BV353" s="53"/>
    </row>
    <row r="354" spans="2:74" ht="15">
      <c r="B354" s="68"/>
      <c r="C354" s="68"/>
      <c r="D354" s="69"/>
      <c r="E354" s="90"/>
      <c r="F354" s="69"/>
      <c r="G354" s="69"/>
      <c r="H354" s="70"/>
      <c r="I354" s="69"/>
      <c r="J354" s="69"/>
      <c r="K354" s="70"/>
      <c r="L354" s="69"/>
      <c r="M354" s="69"/>
      <c r="N354" s="69"/>
      <c r="O354" s="69"/>
      <c r="P354" s="69"/>
      <c r="Q354" s="69"/>
      <c r="R354" s="71"/>
      <c r="S354" s="69"/>
      <c r="T354" s="69"/>
      <c r="W354" s="53"/>
      <c r="BU354" s="53"/>
      <c r="BV354" s="53"/>
    </row>
    <row r="355" spans="2:74" ht="15">
      <c r="B355" s="68"/>
      <c r="C355" s="68"/>
      <c r="D355" s="69"/>
      <c r="E355" s="90"/>
      <c r="F355" s="69"/>
      <c r="G355" s="69"/>
      <c r="H355" s="70"/>
      <c r="I355" s="69"/>
      <c r="J355" s="69"/>
      <c r="K355" s="70"/>
      <c r="L355" s="69"/>
      <c r="M355" s="69"/>
      <c r="N355" s="69"/>
      <c r="O355" s="69"/>
      <c r="P355" s="69"/>
      <c r="Q355" s="69"/>
      <c r="R355" s="71"/>
      <c r="S355" s="69"/>
      <c r="T355" s="69"/>
      <c r="W355" s="53"/>
      <c r="BU355" s="53"/>
      <c r="BV355" s="53"/>
    </row>
    <row r="356" spans="2:74" ht="15">
      <c r="B356" s="68"/>
      <c r="C356" s="68"/>
      <c r="D356" s="69"/>
      <c r="E356" s="90"/>
      <c r="F356" s="69"/>
      <c r="G356" s="69"/>
      <c r="H356" s="70"/>
      <c r="I356" s="69"/>
      <c r="J356" s="69"/>
      <c r="K356" s="70"/>
      <c r="L356" s="69"/>
      <c r="M356" s="69"/>
      <c r="N356" s="69"/>
      <c r="O356" s="69"/>
      <c r="P356" s="69"/>
      <c r="Q356" s="69"/>
      <c r="R356" s="71"/>
      <c r="S356" s="69"/>
      <c r="T356" s="69"/>
      <c r="W356" s="53"/>
      <c r="BU356" s="53"/>
      <c r="BV356" s="53"/>
    </row>
    <row r="357" spans="2:74" ht="15">
      <c r="B357" s="68"/>
      <c r="C357" s="68"/>
      <c r="D357" s="69"/>
      <c r="E357" s="90"/>
      <c r="F357" s="69"/>
      <c r="G357" s="69"/>
      <c r="H357" s="70"/>
      <c r="I357" s="69"/>
      <c r="J357" s="69"/>
      <c r="K357" s="70"/>
      <c r="L357" s="69"/>
      <c r="M357" s="69"/>
      <c r="N357" s="69"/>
      <c r="O357" s="69"/>
      <c r="P357" s="69"/>
      <c r="Q357" s="69"/>
      <c r="R357" s="71"/>
      <c r="S357" s="69"/>
      <c r="T357" s="69"/>
      <c r="W357" s="53"/>
      <c r="BU357" s="53"/>
      <c r="BV357" s="53"/>
    </row>
    <row r="358" spans="2:74" ht="15">
      <c r="B358" s="68"/>
      <c r="C358" s="68"/>
      <c r="D358" s="69"/>
      <c r="E358" s="90"/>
      <c r="F358" s="69"/>
      <c r="G358" s="69"/>
      <c r="H358" s="70"/>
      <c r="I358" s="69"/>
      <c r="J358" s="69"/>
      <c r="K358" s="70"/>
      <c r="L358" s="69"/>
      <c r="M358" s="69"/>
      <c r="N358" s="69"/>
      <c r="O358" s="69"/>
      <c r="P358" s="69"/>
      <c r="Q358" s="69"/>
      <c r="R358" s="71"/>
      <c r="S358" s="69"/>
      <c r="T358" s="69"/>
      <c r="W358" s="53"/>
      <c r="BU358" s="53"/>
      <c r="BV358" s="53"/>
    </row>
    <row r="359" spans="2:74" ht="15">
      <c r="B359" s="68"/>
      <c r="C359" s="68"/>
      <c r="D359" s="69"/>
      <c r="E359" s="90"/>
      <c r="F359" s="69"/>
      <c r="G359" s="69"/>
      <c r="H359" s="70"/>
      <c r="I359" s="69"/>
      <c r="J359" s="69"/>
      <c r="K359" s="70"/>
      <c r="L359" s="69"/>
      <c r="M359" s="69"/>
      <c r="N359" s="69"/>
      <c r="O359" s="69"/>
      <c r="P359" s="69"/>
      <c r="Q359" s="69"/>
      <c r="R359" s="71"/>
      <c r="S359" s="69"/>
      <c r="T359" s="69"/>
      <c r="W359" s="53"/>
      <c r="BU359" s="53"/>
      <c r="BV359" s="53"/>
    </row>
    <row r="360" spans="2:74" ht="15">
      <c r="B360" s="68"/>
      <c r="C360" s="68"/>
      <c r="D360" s="69"/>
      <c r="E360" s="90"/>
      <c r="F360" s="69"/>
      <c r="G360" s="69"/>
      <c r="H360" s="70"/>
      <c r="I360" s="69"/>
      <c r="J360" s="69"/>
      <c r="K360" s="70"/>
      <c r="L360" s="69"/>
      <c r="M360" s="69"/>
      <c r="N360" s="69"/>
      <c r="O360" s="69"/>
      <c r="P360" s="69"/>
      <c r="Q360" s="69"/>
      <c r="R360" s="71"/>
      <c r="S360" s="69"/>
      <c r="T360" s="69"/>
      <c r="W360" s="53"/>
      <c r="BU360" s="53"/>
      <c r="BV360" s="53"/>
    </row>
    <row r="361" spans="2:74" ht="15">
      <c r="B361" s="68"/>
      <c r="C361" s="68"/>
      <c r="D361" s="69"/>
      <c r="E361" s="90"/>
      <c r="F361" s="69"/>
      <c r="G361" s="69"/>
      <c r="H361" s="70"/>
      <c r="I361" s="69"/>
      <c r="J361" s="69"/>
      <c r="K361" s="70"/>
      <c r="L361" s="69"/>
      <c r="M361" s="69"/>
      <c r="N361" s="69"/>
      <c r="O361" s="69"/>
      <c r="P361" s="69"/>
      <c r="Q361" s="69"/>
      <c r="R361" s="71"/>
      <c r="S361" s="69"/>
      <c r="T361" s="69"/>
      <c r="W361" s="53"/>
      <c r="BU361" s="53"/>
      <c r="BV361" s="53"/>
    </row>
    <row r="362" spans="2:74" ht="15">
      <c r="B362" s="68"/>
      <c r="C362" s="68"/>
      <c r="D362" s="69"/>
      <c r="E362" s="90"/>
      <c r="F362" s="69"/>
      <c r="G362" s="69"/>
      <c r="H362" s="70"/>
      <c r="I362" s="69"/>
      <c r="J362" s="69"/>
      <c r="K362" s="70"/>
      <c r="L362" s="69"/>
      <c r="M362" s="69"/>
      <c r="N362" s="69"/>
      <c r="O362" s="69"/>
      <c r="P362" s="69"/>
      <c r="Q362" s="69"/>
      <c r="R362" s="71"/>
      <c r="S362" s="69"/>
      <c r="T362" s="69"/>
      <c r="W362" s="53"/>
      <c r="BU362" s="53"/>
      <c r="BV362" s="53"/>
    </row>
    <row r="363" spans="2:74" ht="15">
      <c r="B363" s="68"/>
      <c r="C363" s="68"/>
      <c r="D363" s="69"/>
      <c r="E363" s="90"/>
      <c r="F363" s="69"/>
      <c r="G363" s="69"/>
      <c r="H363" s="70"/>
      <c r="I363" s="69"/>
      <c r="J363" s="69"/>
      <c r="K363" s="70"/>
      <c r="L363" s="69"/>
      <c r="M363" s="69"/>
      <c r="N363" s="69"/>
      <c r="O363" s="69"/>
      <c r="P363" s="69"/>
      <c r="Q363" s="69"/>
      <c r="R363" s="71"/>
      <c r="S363" s="69"/>
      <c r="T363" s="69"/>
      <c r="W363" s="53"/>
      <c r="BU363" s="53"/>
      <c r="BV363" s="53"/>
    </row>
    <row r="364" spans="2:74" ht="15">
      <c r="B364" s="68"/>
      <c r="C364" s="68"/>
      <c r="D364" s="69"/>
      <c r="E364" s="90"/>
      <c r="F364" s="69"/>
      <c r="G364" s="69"/>
      <c r="H364" s="70"/>
      <c r="I364" s="69"/>
      <c r="J364" s="69"/>
      <c r="K364" s="70"/>
      <c r="L364" s="69"/>
      <c r="M364" s="69"/>
      <c r="N364" s="69"/>
      <c r="O364" s="69"/>
      <c r="P364" s="69"/>
      <c r="Q364" s="69"/>
      <c r="R364" s="71"/>
      <c r="S364" s="69"/>
      <c r="T364" s="69"/>
      <c r="W364" s="53"/>
      <c r="BU364" s="53"/>
      <c r="BV364" s="53"/>
    </row>
    <row r="365" spans="2:74" ht="15">
      <c r="B365" s="68"/>
      <c r="C365" s="68"/>
      <c r="D365" s="69"/>
      <c r="E365" s="90"/>
      <c r="F365" s="69"/>
      <c r="G365" s="69"/>
      <c r="H365" s="70"/>
      <c r="I365" s="69"/>
      <c r="J365" s="69"/>
      <c r="K365" s="70"/>
      <c r="L365" s="69"/>
      <c r="M365" s="69"/>
      <c r="N365" s="69"/>
      <c r="O365" s="69"/>
      <c r="P365" s="69"/>
      <c r="Q365" s="69"/>
      <c r="R365" s="71"/>
      <c r="S365" s="69"/>
      <c r="T365" s="69"/>
      <c r="W365" s="53"/>
      <c r="BU365" s="53"/>
      <c r="BV365" s="53"/>
    </row>
    <row r="366" spans="2:74" ht="15">
      <c r="B366" s="68"/>
      <c r="C366" s="68"/>
      <c r="D366" s="69"/>
      <c r="E366" s="90"/>
      <c r="F366" s="69"/>
      <c r="G366" s="69"/>
      <c r="H366" s="70"/>
      <c r="I366" s="69"/>
      <c r="J366" s="69"/>
      <c r="K366" s="70"/>
      <c r="L366" s="69"/>
      <c r="M366" s="69"/>
      <c r="N366" s="69"/>
      <c r="O366" s="69"/>
      <c r="P366" s="69"/>
      <c r="Q366" s="69"/>
      <c r="R366" s="71"/>
      <c r="S366" s="69"/>
      <c r="T366" s="69"/>
      <c r="W366" s="53"/>
      <c r="BU366" s="53"/>
      <c r="BV366" s="53"/>
    </row>
    <row r="367" spans="2:74" ht="15">
      <c r="B367" s="68"/>
      <c r="C367" s="68"/>
      <c r="D367" s="69"/>
      <c r="E367" s="90"/>
      <c r="F367" s="69"/>
      <c r="G367" s="69"/>
      <c r="H367" s="70"/>
      <c r="I367" s="69"/>
      <c r="J367" s="69"/>
      <c r="K367" s="70"/>
      <c r="L367" s="69"/>
      <c r="M367" s="69"/>
      <c r="N367" s="69"/>
      <c r="O367" s="69"/>
      <c r="P367" s="69"/>
      <c r="Q367" s="69"/>
      <c r="R367" s="71"/>
      <c r="S367" s="69"/>
      <c r="T367" s="69"/>
      <c r="W367" s="53"/>
      <c r="BU367" s="53"/>
      <c r="BV367" s="53"/>
    </row>
    <row r="368" spans="2:74" ht="15">
      <c r="B368" s="68"/>
      <c r="C368" s="68"/>
      <c r="D368" s="69"/>
      <c r="E368" s="90"/>
      <c r="F368" s="69"/>
      <c r="G368" s="69"/>
      <c r="H368" s="70"/>
      <c r="I368" s="69"/>
      <c r="J368" s="69"/>
      <c r="K368" s="70"/>
      <c r="L368" s="69"/>
      <c r="M368" s="69"/>
      <c r="N368" s="69"/>
      <c r="O368" s="69"/>
      <c r="P368" s="69"/>
      <c r="Q368" s="69"/>
      <c r="R368" s="71"/>
      <c r="S368" s="69"/>
      <c r="T368" s="69"/>
      <c r="W368" s="53"/>
      <c r="BU368" s="53"/>
      <c r="BV368" s="53"/>
    </row>
    <row r="369" spans="2:74" ht="15">
      <c r="B369" s="68"/>
      <c r="C369" s="68"/>
      <c r="D369" s="69"/>
      <c r="E369" s="90"/>
      <c r="F369" s="69"/>
      <c r="G369" s="69"/>
      <c r="H369" s="70"/>
      <c r="I369" s="69"/>
      <c r="J369" s="69"/>
      <c r="K369" s="70"/>
      <c r="L369" s="69"/>
      <c r="M369" s="69"/>
      <c r="N369" s="69"/>
      <c r="O369" s="69"/>
      <c r="P369" s="69"/>
      <c r="Q369" s="69"/>
      <c r="R369" s="71"/>
      <c r="S369" s="69"/>
      <c r="T369" s="69"/>
      <c r="W369" s="53"/>
      <c r="BU369" s="53"/>
      <c r="BV369" s="53"/>
    </row>
    <row r="370" spans="2:74" ht="15">
      <c r="B370" s="68"/>
      <c r="C370" s="68"/>
      <c r="D370" s="69"/>
      <c r="E370" s="90"/>
      <c r="F370" s="69"/>
      <c r="G370" s="69"/>
      <c r="H370" s="70"/>
      <c r="I370" s="69"/>
      <c r="J370" s="69"/>
      <c r="K370" s="70"/>
      <c r="L370" s="69"/>
      <c r="M370" s="69"/>
      <c r="N370" s="69"/>
      <c r="O370" s="69"/>
      <c r="P370" s="69"/>
      <c r="Q370" s="69"/>
      <c r="R370" s="71"/>
      <c r="S370" s="69"/>
      <c r="T370" s="69"/>
      <c r="W370" s="53"/>
      <c r="BU370" s="53"/>
      <c r="BV370" s="53"/>
    </row>
    <row r="371" spans="2:74" ht="15">
      <c r="B371" s="68"/>
      <c r="C371" s="68"/>
      <c r="D371" s="69"/>
      <c r="E371" s="90"/>
      <c r="F371" s="69"/>
      <c r="G371" s="69"/>
      <c r="H371" s="70"/>
      <c r="I371" s="69"/>
      <c r="J371" s="69"/>
      <c r="K371" s="70"/>
      <c r="L371" s="69"/>
      <c r="M371" s="69"/>
      <c r="N371" s="69"/>
      <c r="O371" s="69"/>
      <c r="P371" s="69"/>
      <c r="Q371" s="69"/>
      <c r="R371" s="71"/>
      <c r="S371" s="69"/>
      <c r="T371" s="69"/>
      <c r="W371" s="53"/>
      <c r="BU371" s="53"/>
      <c r="BV371" s="53"/>
    </row>
    <row r="372" spans="2:74" ht="15">
      <c r="B372" s="68"/>
      <c r="C372" s="68"/>
      <c r="D372" s="69"/>
      <c r="E372" s="90"/>
      <c r="F372" s="69"/>
      <c r="G372" s="69"/>
      <c r="H372" s="70"/>
      <c r="I372" s="69"/>
      <c r="J372" s="69"/>
      <c r="K372" s="70"/>
      <c r="L372" s="69"/>
      <c r="M372" s="69"/>
      <c r="N372" s="69"/>
      <c r="O372" s="69"/>
      <c r="P372" s="69"/>
      <c r="Q372" s="69"/>
      <c r="R372" s="71"/>
      <c r="S372" s="69"/>
      <c r="T372" s="69"/>
      <c r="W372" s="53"/>
      <c r="BU372" s="53"/>
      <c r="BV372" s="53"/>
    </row>
    <row r="373" spans="2:74" ht="15">
      <c r="B373" s="68"/>
      <c r="C373" s="68"/>
      <c r="D373" s="69"/>
      <c r="E373" s="90"/>
      <c r="F373" s="69"/>
      <c r="G373" s="69"/>
      <c r="H373" s="70"/>
      <c r="I373" s="69"/>
      <c r="J373" s="69"/>
      <c r="K373" s="70"/>
      <c r="L373" s="69"/>
      <c r="M373" s="69"/>
      <c r="N373" s="69"/>
      <c r="O373" s="69"/>
      <c r="P373" s="69"/>
      <c r="Q373" s="69"/>
      <c r="R373" s="71"/>
      <c r="S373" s="69"/>
      <c r="T373" s="69"/>
      <c r="W373" s="53"/>
      <c r="BU373" s="53"/>
      <c r="BV373" s="53"/>
    </row>
    <row r="374" spans="2:74" ht="15">
      <c r="B374" s="68"/>
      <c r="C374" s="68"/>
      <c r="D374" s="69"/>
      <c r="E374" s="90"/>
      <c r="F374" s="69"/>
      <c r="G374" s="69"/>
      <c r="H374" s="70"/>
      <c r="I374" s="69"/>
      <c r="J374" s="69"/>
      <c r="K374" s="70"/>
      <c r="L374" s="69"/>
      <c r="M374" s="69"/>
      <c r="N374" s="69"/>
      <c r="O374" s="69"/>
      <c r="P374" s="69"/>
      <c r="Q374" s="69"/>
      <c r="R374" s="71"/>
      <c r="S374" s="69"/>
      <c r="T374" s="69"/>
      <c r="W374" s="53"/>
      <c r="BU374" s="53"/>
      <c r="BV374" s="53"/>
    </row>
    <row r="375" spans="2:74" ht="15">
      <c r="B375" s="68"/>
      <c r="C375" s="68"/>
      <c r="D375" s="69"/>
      <c r="E375" s="90"/>
      <c r="F375" s="69"/>
      <c r="G375" s="69"/>
      <c r="H375" s="70"/>
      <c r="I375" s="69"/>
      <c r="J375" s="69"/>
      <c r="K375" s="70"/>
      <c r="L375" s="69"/>
      <c r="M375" s="69"/>
      <c r="N375" s="69"/>
      <c r="O375" s="69"/>
      <c r="P375" s="69"/>
      <c r="Q375" s="69"/>
      <c r="R375" s="71"/>
      <c r="S375" s="69"/>
      <c r="T375" s="69"/>
      <c r="W375" s="53"/>
      <c r="BU375" s="53"/>
      <c r="BV375" s="53"/>
    </row>
    <row r="376" spans="2:74" ht="15">
      <c r="B376" s="68"/>
      <c r="C376" s="68"/>
      <c r="D376" s="69"/>
      <c r="E376" s="90"/>
      <c r="F376" s="69"/>
      <c r="G376" s="69"/>
      <c r="H376" s="70"/>
      <c r="I376" s="69"/>
      <c r="J376" s="69"/>
      <c r="K376" s="70"/>
      <c r="L376" s="69"/>
      <c r="M376" s="69"/>
      <c r="N376" s="69"/>
      <c r="O376" s="69"/>
      <c r="P376" s="69"/>
      <c r="Q376" s="69"/>
      <c r="R376" s="71"/>
      <c r="S376" s="69"/>
      <c r="T376" s="69"/>
      <c r="W376" s="53"/>
      <c r="BU376" s="53"/>
      <c r="BV376" s="53"/>
    </row>
    <row r="377" spans="2:74" ht="15">
      <c r="B377" s="68"/>
      <c r="C377" s="68"/>
      <c r="D377" s="69"/>
      <c r="E377" s="90"/>
      <c r="F377" s="69"/>
      <c r="G377" s="69"/>
      <c r="H377" s="70"/>
      <c r="I377" s="69"/>
      <c r="J377" s="69"/>
      <c r="K377" s="70"/>
      <c r="L377" s="69"/>
      <c r="M377" s="69"/>
      <c r="N377" s="69"/>
      <c r="O377" s="69"/>
      <c r="P377" s="69"/>
      <c r="Q377" s="69"/>
      <c r="R377" s="71"/>
      <c r="S377" s="69"/>
      <c r="T377" s="69"/>
      <c r="W377" s="53"/>
      <c r="BU377" s="53"/>
      <c r="BV377" s="53"/>
    </row>
    <row r="378" spans="2:74" ht="15">
      <c r="B378" s="68"/>
      <c r="C378" s="68"/>
      <c r="D378" s="69"/>
      <c r="E378" s="90"/>
      <c r="F378" s="69"/>
      <c r="G378" s="69"/>
      <c r="H378" s="70"/>
      <c r="I378" s="69"/>
      <c r="J378" s="69"/>
      <c r="K378" s="70"/>
      <c r="L378" s="69"/>
      <c r="M378" s="69"/>
      <c r="N378" s="69"/>
      <c r="O378" s="69"/>
      <c r="P378" s="69"/>
      <c r="Q378" s="69"/>
      <c r="R378" s="71"/>
      <c r="S378" s="69"/>
      <c r="T378" s="69"/>
      <c r="W378" s="53"/>
      <c r="BU378" s="53"/>
      <c r="BV378" s="53"/>
    </row>
    <row r="379" spans="2:74" ht="15">
      <c r="B379" s="68"/>
      <c r="C379" s="68"/>
      <c r="D379" s="69"/>
      <c r="E379" s="90"/>
      <c r="F379" s="69"/>
      <c r="G379" s="69"/>
      <c r="H379" s="70"/>
      <c r="I379" s="69"/>
      <c r="J379" s="69"/>
      <c r="K379" s="70"/>
      <c r="L379" s="69"/>
      <c r="M379" s="69"/>
      <c r="N379" s="69"/>
      <c r="O379" s="69"/>
      <c r="P379" s="69"/>
      <c r="Q379" s="69"/>
      <c r="R379" s="71"/>
      <c r="S379" s="69"/>
      <c r="T379" s="69"/>
      <c r="W379" s="53"/>
      <c r="BU379" s="53"/>
      <c r="BV379" s="53"/>
    </row>
    <row r="380" spans="2:74" ht="15">
      <c r="B380" s="68"/>
      <c r="C380" s="68"/>
      <c r="D380" s="69"/>
      <c r="E380" s="90"/>
      <c r="F380" s="69"/>
      <c r="G380" s="69"/>
      <c r="H380" s="70"/>
      <c r="I380" s="69"/>
      <c r="J380" s="69"/>
      <c r="K380" s="70"/>
      <c r="L380" s="69"/>
      <c r="M380" s="69"/>
      <c r="N380" s="69"/>
      <c r="O380" s="69"/>
      <c r="P380" s="69"/>
      <c r="Q380" s="69"/>
      <c r="R380" s="71"/>
      <c r="S380" s="69"/>
      <c r="T380" s="69"/>
      <c r="W380" s="53"/>
      <c r="BU380" s="53"/>
      <c r="BV380" s="53"/>
    </row>
    <row r="381" spans="2:74" ht="15">
      <c r="B381" s="68"/>
      <c r="C381" s="68"/>
      <c r="D381" s="69"/>
      <c r="E381" s="90"/>
      <c r="F381" s="69"/>
      <c r="G381" s="69"/>
      <c r="H381" s="70"/>
      <c r="I381" s="69"/>
      <c r="J381" s="69"/>
      <c r="K381" s="70"/>
      <c r="L381" s="69"/>
      <c r="M381" s="69"/>
      <c r="N381" s="69"/>
      <c r="O381" s="69"/>
      <c r="P381" s="69"/>
      <c r="Q381" s="69"/>
      <c r="R381" s="71"/>
      <c r="S381" s="69"/>
      <c r="T381" s="69"/>
      <c r="W381" s="53"/>
      <c r="BU381" s="53"/>
      <c r="BV381" s="53"/>
    </row>
    <row r="382" spans="2:74" ht="15">
      <c r="B382" s="68"/>
      <c r="C382" s="68"/>
      <c r="D382" s="69"/>
      <c r="E382" s="90"/>
      <c r="F382" s="69"/>
      <c r="G382" s="69"/>
      <c r="H382" s="70"/>
      <c r="I382" s="69"/>
      <c r="J382" s="69"/>
      <c r="K382" s="70"/>
      <c r="L382" s="69"/>
      <c r="M382" s="69"/>
      <c r="N382" s="69"/>
      <c r="O382" s="69"/>
      <c r="P382" s="69"/>
      <c r="Q382" s="69"/>
      <c r="R382" s="71"/>
      <c r="S382" s="69"/>
      <c r="T382" s="69"/>
      <c r="W382" s="53"/>
      <c r="BU382" s="53"/>
      <c r="BV382" s="53"/>
    </row>
    <row r="383" spans="2:74" ht="15">
      <c r="B383" s="68"/>
      <c r="C383" s="68"/>
      <c r="D383" s="69"/>
      <c r="E383" s="90"/>
      <c r="F383" s="69"/>
      <c r="G383" s="69"/>
      <c r="H383" s="70"/>
      <c r="I383" s="69"/>
      <c r="J383" s="69"/>
      <c r="K383" s="70"/>
      <c r="L383" s="69"/>
      <c r="M383" s="69"/>
      <c r="N383" s="69"/>
      <c r="O383" s="69"/>
      <c r="P383" s="69"/>
      <c r="Q383" s="69"/>
      <c r="R383" s="71"/>
      <c r="S383" s="69"/>
      <c r="T383" s="69"/>
      <c r="W383" s="53"/>
      <c r="BU383" s="53"/>
      <c r="BV383" s="53"/>
    </row>
    <row r="384" spans="2:74" ht="15">
      <c r="B384" s="68"/>
      <c r="C384" s="68"/>
      <c r="D384" s="69"/>
      <c r="E384" s="90"/>
      <c r="F384" s="69"/>
      <c r="G384" s="69"/>
      <c r="H384" s="70"/>
      <c r="I384" s="69"/>
      <c r="J384" s="69"/>
      <c r="K384" s="70"/>
      <c r="L384" s="69"/>
      <c r="M384" s="69"/>
      <c r="N384" s="69"/>
      <c r="O384" s="69"/>
      <c r="P384" s="69"/>
      <c r="Q384" s="69"/>
      <c r="R384" s="71"/>
      <c r="S384" s="69"/>
      <c r="T384" s="69"/>
      <c r="W384" s="53"/>
      <c r="BU384" s="53"/>
      <c r="BV384" s="53"/>
    </row>
    <row r="385" spans="2:74" ht="15">
      <c r="B385" s="68"/>
      <c r="C385" s="68"/>
      <c r="D385" s="69"/>
      <c r="E385" s="90"/>
      <c r="F385" s="69"/>
      <c r="G385" s="69"/>
      <c r="H385" s="70"/>
      <c r="I385" s="69"/>
      <c r="J385" s="69"/>
      <c r="K385" s="70"/>
      <c r="L385" s="69"/>
      <c r="M385" s="69"/>
      <c r="N385" s="69"/>
      <c r="O385" s="69"/>
      <c r="P385" s="69"/>
      <c r="Q385" s="69"/>
      <c r="R385" s="71"/>
      <c r="S385" s="69"/>
      <c r="T385" s="69"/>
      <c r="W385" s="53"/>
      <c r="BU385" s="53"/>
      <c r="BV385" s="53"/>
    </row>
    <row r="386" spans="2:74" ht="15">
      <c r="B386" s="68"/>
      <c r="C386" s="68"/>
      <c r="D386" s="69"/>
      <c r="E386" s="90"/>
      <c r="F386" s="69"/>
      <c r="G386" s="69"/>
      <c r="H386" s="70"/>
      <c r="I386" s="69"/>
      <c r="J386" s="69"/>
      <c r="K386" s="70"/>
      <c r="L386" s="69"/>
      <c r="M386" s="69"/>
      <c r="N386" s="69"/>
      <c r="O386" s="69"/>
      <c r="P386" s="69"/>
      <c r="Q386" s="69"/>
      <c r="R386" s="71"/>
      <c r="S386" s="69"/>
      <c r="T386" s="69"/>
      <c r="W386" s="53"/>
      <c r="BU386" s="53"/>
      <c r="BV386" s="53"/>
    </row>
    <row r="387" spans="2:74" ht="15">
      <c r="B387" s="68"/>
      <c r="C387" s="68"/>
      <c r="D387" s="69"/>
      <c r="E387" s="90"/>
      <c r="F387" s="69"/>
      <c r="G387" s="69"/>
      <c r="H387" s="70"/>
      <c r="I387" s="69"/>
      <c r="J387" s="69"/>
      <c r="K387" s="70"/>
      <c r="L387" s="69"/>
      <c r="M387" s="69"/>
      <c r="N387" s="69"/>
      <c r="O387" s="69"/>
      <c r="P387" s="69"/>
      <c r="Q387" s="69"/>
      <c r="R387" s="71"/>
      <c r="S387" s="69"/>
      <c r="T387" s="69"/>
      <c r="W387" s="53"/>
      <c r="BU387" s="53"/>
      <c r="BV387" s="53"/>
    </row>
    <row r="388" spans="2:74" ht="15">
      <c r="B388" s="68"/>
      <c r="C388" s="68"/>
      <c r="D388" s="69"/>
      <c r="E388" s="90"/>
      <c r="F388" s="69"/>
      <c r="G388" s="69"/>
      <c r="H388" s="70"/>
      <c r="I388" s="69"/>
      <c r="J388" s="69"/>
      <c r="K388" s="70"/>
      <c r="L388" s="69"/>
      <c r="M388" s="69"/>
      <c r="N388" s="69"/>
      <c r="O388" s="69"/>
      <c r="P388" s="69"/>
      <c r="Q388" s="69"/>
      <c r="R388" s="71"/>
      <c r="S388" s="69"/>
      <c r="T388" s="69"/>
      <c r="W388" s="53"/>
      <c r="BU388" s="53"/>
      <c r="BV388" s="53"/>
    </row>
    <row r="389" spans="2:74" ht="15">
      <c r="B389" s="68"/>
      <c r="C389" s="68"/>
      <c r="D389" s="69"/>
      <c r="E389" s="90"/>
      <c r="F389" s="69"/>
      <c r="G389" s="69"/>
      <c r="H389" s="70"/>
      <c r="I389" s="69"/>
      <c r="J389" s="69"/>
      <c r="K389" s="70"/>
      <c r="L389" s="69"/>
      <c r="M389" s="69"/>
      <c r="N389" s="69"/>
      <c r="O389" s="69"/>
      <c r="P389" s="69"/>
      <c r="Q389" s="69"/>
      <c r="R389" s="71"/>
      <c r="S389" s="69"/>
      <c r="T389" s="69"/>
      <c r="W389" s="53"/>
      <c r="BU389" s="53"/>
      <c r="BV389" s="53"/>
    </row>
    <row r="390" spans="2:74" ht="15">
      <c r="B390" s="68"/>
      <c r="C390" s="68"/>
      <c r="D390" s="69"/>
      <c r="E390" s="90"/>
      <c r="F390" s="69"/>
      <c r="G390" s="69"/>
      <c r="H390" s="70"/>
      <c r="I390" s="69"/>
      <c r="J390" s="69"/>
      <c r="K390" s="70"/>
      <c r="L390" s="69"/>
      <c r="M390" s="69"/>
      <c r="N390" s="69"/>
      <c r="O390" s="69"/>
      <c r="P390" s="69"/>
      <c r="Q390" s="69"/>
      <c r="R390" s="71"/>
      <c r="S390" s="69"/>
      <c r="T390" s="69"/>
      <c r="W390" s="53"/>
      <c r="BU390" s="53"/>
      <c r="BV390" s="53"/>
    </row>
    <row r="391" spans="2:74" ht="15">
      <c r="B391" s="68"/>
      <c r="C391" s="68"/>
      <c r="D391" s="69"/>
      <c r="E391" s="90"/>
      <c r="F391" s="69"/>
      <c r="G391" s="69"/>
      <c r="H391" s="70"/>
      <c r="I391" s="69"/>
      <c r="J391" s="69"/>
      <c r="K391" s="70"/>
      <c r="L391" s="69"/>
      <c r="M391" s="69"/>
      <c r="N391" s="69"/>
      <c r="O391" s="69"/>
      <c r="P391" s="69"/>
      <c r="Q391" s="69"/>
      <c r="R391" s="71"/>
      <c r="S391" s="69"/>
      <c r="T391" s="69"/>
      <c r="W391" s="53"/>
      <c r="BU391" s="53"/>
      <c r="BV391" s="53"/>
    </row>
    <row r="392" spans="2:74" ht="15">
      <c r="B392" s="68"/>
      <c r="C392" s="68"/>
      <c r="D392" s="69"/>
      <c r="E392" s="90"/>
      <c r="F392" s="69"/>
      <c r="G392" s="69"/>
      <c r="H392" s="70"/>
      <c r="I392" s="69"/>
      <c r="J392" s="69"/>
      <c r="K392" s="70"/>
      <c r="L392" s="69"/>
      <c r="M392" s="69"/>
      <c r="N392" s="69"/>
      <c r="O392" s="69"/>
      <c r="P392" s="69"/>
      <c r="Q392" s="69"/>
      <c r="R392" s="71"/>
      <c r="S392" s="69"/>
      <c r="T392" s="69"/>
      <c r="W392" s="53"/>
      <c r="BU392" s="53"/>
      <c r="BV392" s="53"/>
    </row>
    <row r="393" spans="2:74" ht="15">
      <c r="B393" s="68"/>
      <c r="C393" s="68"/>
      <c r="D393" s="69"/>
      <c r="E393" s="90"/>
      <c r="F393" s="69"/>
      <c r="G393" s="69"/>
      <c r="H393" s="70"/>
      <c r="I393" s="69"/>
      <c r="J393" s="69"/>
      <c r="K393" s="70"/>
      <c r="L393" s="69"/>
      <c r="M393" s="69"/>
      <c r="N393" s="69"/>
      <c r="O393" s="69"/>
      <c r="P393" s="69"/>
      <c r="Q393" s="69"/>
      <c r="R393" s="71"/>
      <c r="S393" s="69"/>
      <c r="T393" s="69"/>
      <c r="W393" s="53"/>
      <c r="BU393" s="53"/>
      <c r="BV393" s="53"/>
    </row>
    <row r="394" spans="2:74" ht="15">
      <c r="B394" s="68"/>
      <c r="C394" s="68"/>
      <c r="D394" s="69"/>
      <c r="E394" s="90"/>
      <c r="F394" s="69"/>
      <c r="G394" s="69"/>
      <c r="H394" s="70"/>
      <c r="I394" s="69"/>
      <c r="J394" s="69"/>
      <c r="K394" s="70"/>
      <c r="L394" s="69"/>
      <c r="M394" s="69"/>
      <c r="N394" s="69"/>
      <c r="O394" s="69"/>
      <c r="P394" s="69"/>
      <c r="Q394" s="69"/>
      <c r="R394" s="71"/>
      <c r="S394" s="69"/>
      <c r="T394" s="69"/>
      <c r="W394" s="53"/>
      <c r="BU394" s="53"/>
      <c r="BV394" s="53"/>
    </row>
    <row r="395" spans="2:74" ht="15">
      <c r="B395" s="68"/>
      <c r="C395" s="68"/>
      <c r="D395" s="69"/>
      <c r="E395" s="90"/>
      <c r="F395" s="69"/>
      <c r="G395" s="69"/>
      <c r="H395" s="70"/>
      <c r="I395" s="69"/>
      <c r="J395" s="69"/>
      <c r="K395" s="70"/>
      <c r="L395" s="69"/>
      <c r="M395" s="69"/>
      <c r="N395" s="69"/>
      <c r="O395" s="69"/>
      <c r="P395" s="69"/>
      <c r="Q395" s="69"/>
      <c r="R395" s="71"/>
      <c r="S395" s="69"/>
      <c r="T395" s="69"/>
      <c r="W395" s="53"/>
      <c r="BU395" s="53"/>
      <c r="BV395" s="53"/>
    </row>
    <row r="396" spans="2:74" ht="15">
      <c r="B396" s="68"/>
      <c r="C396" s="68"/>
      <c r="D396" s="69"/>
      <c r="E396" s="90"/>
      <c r="F396" s="69"/>
      <c r="G396" s="69"/>
      <c r="H396" s="70"/>
      <c r="I396" s="69"/>
      <c r="J396" s="69"/>
      <c r="K396" s="70"/>
      <c r="L396" s="69"/>
      <c r="M396" s="69"/>
      <c r="N396" s="69"/>
      <c r="O396" s="69"/>
      <c r="P396" s="69"/>
      <c r="Q396" s="69"/>
      <c r="R396" s="71"/>
      <c r="S396" s="69"/>
      <c r="T396" s="69"/>
      <c r="W396" s="53"/>
      <c r="BU396" s="53"/>
      <c r="BV396" s="53"/>
    </row>
    <row r="397" spans="2:74" ht="15">
      <c r="B397" s="68"/>
      <c r="C397" s="68"/>
      <c r="D397" s="69"/>
      <c r="E397" s="90"/>
      <c r="F397" s="69"/>
      <c r="G397" s="69"/>
      <c r="H397" s="70"/>
      <c r="I397" s="69"/>
      <c r="J397" s="69"/>
      <c r="K397" s="70"/>
      <c r="L397" s="69"/>
      <c r="M397" s="69"/>
      <c r="N397" s="69"/>
      <c r="O397" s="69"/>
      <c r="P397" s="69"/>
      <c r="Q397" s="69"/>
      <c r="R397" s="71"/>
      <c r="S397" s="69"/>
      <c r="T397" s="69"/>
      <c r="W397" s="53"/>
      <c r="BU397" s="53"/>
      <c r="BV397" s="53"/>
    </row>
    <row r="398" spans="2:74" ht="15">
      <c r="B398" s="68"/>
      <c r="C398" s="68"/>
      <c r="D398" s="69"/>
      <c r="E398" s="90"/>
      <c r="F398" s="69"/>
      <c r="G398" s="69"/>
      <c r="H398" s="70"/>
      <c r="I398" s="69"/>
      <c r="J398" s="69"/>
      <c r="K398" s="70"/>
      <c r="L398" s="69"/>
      <c r="M398" s="69"/>
      <c r="N398" s="69"/>
      <c r="O398" s="69"/>
      <c r="P398" s="69"/>
      <c r="Q398" s="69"/>
      <c r="R398" s="71"/>
      <c r="S398" s="69"/>
      <c r="T398" s="69"/>
      <c r="W398" s="53"/>
      <c r="BU398" s="53"/>
      <c r="BV398" s="53"/>
    </row>
    <row r="399" spans="2:74" ht="15">
      <c r="B399" s="68"/>
      <c r="C399" s="68"/>
      <c r="D399" s="69"/>
      <c r="E399" s="90"/>
      <c r="F399" s="69"/>
      <c r="G399" s="69"/>
      <c r="H399" s="70"/>
      <c r="I399" s="69"/>
      <c r="J399" s="69"/>
      <c r="K399" s="70"/>
      <c r="L399" s="69"/>
      <c r="M399" s="69"/>
      <c r="N399" s="69"/>
      <c r="O399" s="69"/>
      <c r="P399" s="69"/>
      <c r="Q399" s="69"/>
      <c r="R399" s="71"/>
      <c r="S399" s="69"/>
      <c r="T399" s="69"/>
      <c r="W399" s="53"/>
      <c r="BU399" s="53"/>
      <c r="BV399" s="53"/>
    </row>
    <row r="400" spans="2:74" ht="15">
      <c r="B400" s="68"/>
      <c r="C400" s="68"/>
      <c r="D400" s="69"/>
      <c r="E400" s="90"/>
      <c r="F400" s="69"/>
      <c r="G400" s="69"/>
      <c r="H400" s="70"/>
      <c r="I400" s="69"/>
      <c r="J400" s="69"/>
      <c r="K400" s="70"/>
      <c r="L400" s="69"/>
      <c r="M400" s="69"/>
      <c r="N400" s="69"/>
      <c r="O400" s="69"/>
      <c r="P400" s="69"/>
      <c r="Q400" s="69"/>
      <c r="R400" s="71"/>
      <c r="S400" s="69"/>
      <c r="T400" s="69"/>
      <c r="W400" s="53"/>
      <c r="BU400" s="53"/>
      <c r="BV400" s="53"/>
    </row>
    <row r="401" spans="2:74" ht="15">
      <c r="B401" s="68"/>
      <c r="C401" s="68"/>
      <c r="D401" s="69"/>
      <c r="E401" s="90"/>
      <c r="F401" s="69"/>
      <c r="G401" s="69"/>
      <c r="H401" s="70"/>
      <c r="I401" s="69"/>
      <c r="J401" s="69"/>
      <c r="K401" s="70"/>
      <c r="L401" s="69"/>
      <c r="M401" s="69"/>
      <c r="N401" s="69"/>
      <c r="O401" s="69"/>
      <c r="P401" s="69"/>
      <c r="Q401" s="69"/>
      <c r="R401" s="71"/>
      <c r="S401" s="69"/>
      <c r="T401" s="69"/>
      <c r="W401" s="53"/>
      <c r="BU401" s="53"/>
      <c r="BV401" s="53"/>
    </row>
    <row r="402" spans="2:74" ht="15">
      <c r="B402" s="68"/>
      <c r="C402" s="68"/>
      <c r="D402" s="69"/>
      <c r="E402" s="90"/>
      <c r="F402" s="69"/>
      <c r="G402" s="69"/>
      <c r="H402" s="70"/>
      <c r="I402" s="69"/>
      <c r="J402" s="69"/>
      <c r="K402" s="70"/>
      <c r="L402" s="69"/>
      <c r="M402" s="69"/>
      <c r="N402" s="69"/>
      <c r="O402" s="69"/>
      <c r="P402" s="69"/>
      <c r="Q402" s="69"/>
      <c r="R402" s="71"/>
      <c r="S402" s="69"/>
      <c r="T402" s="69"/>
      <c r="W402" s="53"/>
      <c r="BU402" s="53"/>
      <c r="BV402" s="53"/>
    </row>
    <row r="403" spans="2:74" ht="15">
      <c r="B403" s="68"/>
      <c r="C403" s="68"/>
      <c r="D403" s="69"/>
      <c r="E403" s="90"/>
      <c r="F403" s="69"/>
      <c r="G403" s="69"/>
      <c r="H403" s="70"/>
      <c r="I403" s="69"/>
      <c r="J403" s="69"/>
      <c r="K403" s="70"/>
      <c r="L403" s="69"/>
      <c r="M403" s="69"/>
      <c r="N403" s="69"/>
      <c r="O403" s="69"/>
      <c r="P403" s="69"/>
      <c r="Q403" s="69"/>
      <c r="R403" s="71"/>
      <c r="S403" s="69"/>
      <c r="T403" s="69"/>
      <c r="W403" s="53"/>
      <c r="BU403" s="53"/>
      <c r="BV403" s="53"/>
    </row>
    <row r="404" spans="2:74" ht="15">
      <c r="B404" s="68"/>
      <c r="C404" s="68"/>
      <c r="D404" s="69"/>
      <c r="E404" s="90"/>
      <c r="F404" s="69"/>
      <c r="G404" s="69"/>
      <c r="H404" s="70"/>
      <c r="I404" s="69"/>
      <c r="J404" s="69"/>
      <c r="K404" s="70"/>
      <c r="L404" s="69"/>
      <c r="M404" s="69"/>
      <c r="N404" s="69"/>
      <c r="O404" s="69"/>
      <c r="P404" s="69"/>
      <c r="Q404" s="69"/>
      <c r="R404" s="71"/>
      <c r="S404" s="69"/>
      <c r="T404" s="69"/>
      <c r="W404" s="53"/>
      <c r="BU404" s="53"/>
      <c r="BV404" s="53"/>
    </row>
    <row r="405" spans="2:74" ht="15">
      <c r="B405" s="68"/>
      <c r="C405" s="68"/>
      <c r="D405" s="69"/>
      <c r="E405" s="90"/>
      <c r="F405" s="69"/>
      <c r="G405" s="69"/>
      <c r="H405" s="70"/>
      <c r="I405" s="69"/>
      <c r="J405" s="69"/>
      <c r="K405" s="70"/>
      <c r="L405" s="69"/>
      <c r="M405" s="69"/>
      <c r="N405" s="69"/>
      <c r="O405" s="69"/>
      <c r="P405" s="69"/>
      <c r="Q405" s="69"/>
      <c r="R405" s="71"/>
      <c r="S405" s="69"/>
      <c r="T405" s="69"/>
      <c r="W405" s="53"/>
      <c r="BU405" s="53"/>
      <c r="BV405" s="53"/>
    </row>
    <row r="406" spans="2:74" ht="15">
      <c r="B406" s="68"/>
      <c r="C406" s="68"/>
      <c r="D406" s="69"/>
      <c r="E406" s="90"/>
      <c r="F406" s="69"/>
      <c r="G406" s="69"/>
      <c r="H406" s="70"/>
      <c r="I406" s="69"/>
      <c r="J406" s="69"/>
      <c r="K406" s="70"/>
      <c r="L406" s="69"/>
      <c r="M406" s="69"/>
      <c r="N406" s="69"/>
      <c r="O406" s="69"/>
      <c r="P406" s="69"/>
      <c r="Q406" s="69"/>
      <c r="R406" s="71"/>
      <c r="S406" s="69"/>
      <c r="T406" s="69"/>
      <c r="W406" s="53"/>
      <c r="BU406" s="53"/>
      <c r="BV406" s="53"/>
    </row>
    <row r="407" spans="2:74" ht="15">
      <c r="B407" s="68"/>
      <c r="C407" s="68"/>
      <c r="D407" s="69"/>
      <c r="E407" s="90"/>
      <c r="F407" s="69"/>
      <c r="G407" s="69"/>
      <c r="H407" s="70"/>
      <c r="I407" s="69"/>
      <c r="J407" s="69"/>
      <c r="K407" s="70"/>
      <c r="L407" s="69"/>
      <c r="M407" s="69"/>
      <c r="N407" s="69"/>
      <c r="O407" s="69"/>
      <c r="P407" s="69"/>
      <c r="Q407" s="69"/>
      <c r="R407" s="71"/>
      <c r="S407" s="69"/>
      <c r="T407" s="69"/>
      <c r="W407" s="53"/>
      <c r="BU407" s="53"/>
      <c r="BV407" s="53"/>
    </row>
    <row r="408" spans="2:74" ht="15">
      <c r="B408" s="68"/>
      <c r="C408" s="68"/>
      <c r="D408" s="69"/>
      <c r="E408" s="90"/>
      <c r="F408" s="69"/>
      <c r="G408" s="69"/>
      <c r="H408" s="70"/>
      <c r="I408" s="69"/>
      <c r="J408" s="69"/>
      <c r="K408" s="70"/>
      <c r="L408" s="69"/>
      <c r="M408" s="69"/>
      <c r="N408" s="69"/>
      <c r="O408" s="69"/>
      <c r="P408" s="69"/>
      <c r="Q408" s="69"/>
      <c r="R408" s="71"/>
      <c r="S408" s="69"/>
      <c r="T408" s="69"/>
      <c r="W408" s="53"/>
      <c r="BU408" s="53"/>
      <c r="BV408" s="53"/>
    </row>
    <row r="409" spans="2:74" ht="15">
      <c r="B409" s="68"/>
      <c r="C409" s="68"/>
      <c r="D409" s="69"/>
      <c r="E409" s="90"/>
      <c r="F409" s="69"/>
      <c r="G409" s="69"/>
      <c r="H409" s="70"/>
      <c r="I409" s="69"/>
      <c r="J409" s="69"/>
      <c r="K409" s="70"/>
      <c r="L409" s="69"/>
      <c r="M409" s="69"/>
      <c r="N409" s="69"/>
      <c r="O409" s="69"/>
      <c r="P409" s="69"/>
      <c r="Q409" s="69"/>
      <c r="R409" s="71"/>
      <c r="S409" s="69"/>
      <c r="T409" s="69"/>
      <c r="W409" s="53"/>
      <c r="BU409" s="53"/>
      <c r="BV409" s="53"/>
    </row>
    <row r="410" spans="2:74" ht="15">
      <c r="B410" s="68"/>
      <c r="C410" s="68"/>
      <c r="D410" s="69"/>
      <c r="E410" s="90"/>
      <c r="F410" s="69"/>
      <c r="G410" s="69"/>
      <c r="H410" s="70"/>
      <c r="I410" s="69"/>
      <c r="J410" s="69"/>
      <c r="K410" s="70"/>
      <c r="L410" s="69"/>
      <c r="M410" s="69"/>
      <c r="N410" s="69"/>
      <c r="O410" s="69"/>
      <c r="P410" s="69"/>
      <c r="Q410" s="69"/>
      <c r="R410" s="71"/>
      <c r="S410" s="69"/>
      <c r="T410" s="69"/>
      <c r="W410" s="53"/>
      <c r="BU410" s="53"/>
      <c r="BV410" s="53"/>
    </row>
    <row r="411" spans="2:74" ht="15">
      <c r="B411" s="68"/>
      <c r="C411" s="68"/>
      <c r="D411" s="69"/>
      <c r="E411" s="90"/>
      <c r="F411" s="69"/>
      <c r="G411" s="69"/>
      <c r="H411" s="70"/>
      <c r="I411" s="69"/>
      <c r="J411" s="69"/>
      <c r="K411" s="70"/>
      <c r="L411" s="69"/>
      <c r="M411" s="69"/>
      <c r="N411" s="69"/>
      <c r="O411" s="69"/>
      <c r="P411" s="69"/>
      <c r="Q411" s="69"/>
      <c r="R411" s="71"/>
      <c r="S411" s="69"/>
      <c r="T411" s="69"/>
      <c r="W411" s="53"/>
      <c r="BU411" s="53"/>
      <c r="BV411" s="53"/>
    </row>
    <row r="412" spans="2:74" ht="15">
      <c r="B412" s="68"/>
      <c r="C412" s="68"/>
      <c r="D412" s="69"/>
      <c r="E412" s="90"/>
      <c r="F412" s="69"/>
      <c r="G412" s="69"/>
      <c r="H412" s="70"/>
      <c r="I412" s="69"/>
      <c r="J412" s="69"/>
      <c r="K412" s="70"/>
      <c r="L412" s="69"/>
      <c r="M412" s="69"/>
      <c r="N412" s="69"/>
      <c r="O412" s="69"/>
      <c r="P412" s="69"/>
      <c r="Q412" s="69"/>
      <c r="R412" s="71"/>
      <c r="S412" s="69"/>
      <c r="T412" s="69"/>
      <c r="W412" s="53"/>
      <c r="BU412" s="53"/>
      <c r="BV412" s="53"/>
    </row>
    <row r="413" spans="2:74" ht="15">
      <c r="B413" s="68"/>
      <c r="C413" s="68"/>
      <c r="D413" s="69"/>
      <c r="E413" s="90"/>
      <c r="F413" s="69"/>
      <c r="G413" s="69"/>
      <c r="H413" s="70"/>
      <c r="I413" s="69"/>
      <c r="J413" s="69"/>
      <c r="K413" s="70"/>
      <c r="L413" s="69"/>
      <c r="M413" s="69"/>
      <c r="N413" s="69"/>
      <c r="O413" s="69"/>
      <c r="P413" s="69"/>
      <c r="Q413" s="69"/>
      <c r="R413" s="71"/>
      <c r="S413" s="69"/>
      <c r="T413" s="69"/>
      <c r="W413" s="53"/>
      <c r="BU413" s="53"/>
      <c r="BV413" s="53"/>
    </row>
    <row r="414" spans="2:74" ht="15">
      <c r="B414" s="68"/>
      <c r="C414" s="68"/>
      <c r="D414" s="69"/>
      <c r="E414" s="90"/>
      <c r="F414" s="69"/>
      <c r="G414" s="69"/>
      <c r="H414" s="70"/>
      <c r="I414" s="69"/>
      <c r="J414" s="69"/>
      <c r="K414" s="70"/>
      <c r="L414" s="69"/>
      <c r="M414" s="69"/>
      <c r="N414" s="69"/>
      <c r="O414" s="69"/>
      <c r="P414" s="69"/>
      <c r="Q414" s="69"/>
      <c r="R414" s="71"/>
      <c r="S414" s="69"/>
      <c r="T414" s="69"/>
      <c r="W414" s="53"/>
      <c r="BU414" s="53"/>
      <c r="BV414" s="53"/>
    </row>
    <row r="415" spans="2:74" ht="15">
      <c r="B415" s="68"/>
      <c r="C415" s="68"/>
      <c r="D415" s="69"/>
      <c r="E415" s="90"/>
      <c r="F415" s="69"/>
      <c r="G415" s="69"/>
      <c r="H415" s="70"/>
      <c r="I415" s="69"/>
      <c r="J415" s="69"/>
      <c r="K415" s="70"/>
      <c r="L415" s="69"/>
      <c r="M415" s="69"/>
      <c r="N415" s="69"/>
      <c r="O415" s="69"/>
      <c r="P415" s="69"/>
      <c r="Q415" s="69"/>
      <c r="R415" s="71"/>
      <c r="S415" s="69"/>
      <c r="T415" s="69"/>
      <c r="W415" s="53"/>
      <c r="BU415" s="53"/>
      <c r="BV415" s="53"/>
    </row>
    <row r="416" spans="2:74" ht="15">
      <c r="B416" s="68"/>
      <c r="C416" s="68"/>
      <c r="D416" s="69"/>
      <c r="E416" s="90"/>
      <c r="F416" s="69"/>
      <c r="G416" s="69"/>
      <c r="H416" s="70"/>
      <c r="I416" s="69"/>
      <c r="J416" s="69"/>
      <c r="K416" s="70"/>
      <c r="L416" s="69"/>
      <c r="M416" s="69"/>
      <c r="N416" s="69"/>
      <c r="O416" s="69"/>
      <c r="P416" s="69"/>
      <c r="Q416" s="69"/>
      <c r="R416" s="71"/>
      <c r="S416" s="69"/>
      <c r="T416" s="69"/>
      <c r="W416" s="53"/>
      <c r="BU416" s="53"/>
      <c r="BV416" s="53"/>
    </row>
    <row r="417" spans="2:74" ht="15">
      <c r="B417" s="68"/>
      <c r="C417" s="68"/>
      <c r="D417" s="69"/>
      <c r="E417" s="90"/>
      <c r="F417" s="69"/>
      <c r="G417" s="69"/>
      <c r="H417" s="70"/>
      <c r="I417" s="69"/>
      <c r="J417" s="69"/>
      <c r="K417" s="70"/>
      <c r="L417" s="69"/>
      <c r="M417" s="69"/>
      <c r="N417" s="69"/>
      <c r="O417" s="69"/>
      <c r="P417" s="69"/>
      <c r="Q417" s="69"/>
      <c r="R417" s="71"/>
      <c r="S417" s="69"/>
      <c r="T417" s="69"/>
      <c r="W417" s="53"/>
      <c r="BU417" s="53"/>
      <c r="BV417" s="53"/>
    </row>
    <row r="418" spans="2:74" ht="15">
      <c r="B418" s="68"/>
      <c r="C418" s="68"/>
      <c r="D418" s="69"/>
      <c r="E418" s="90"/>
      <c r="F418" s="69"/>
      <c r="G418" s="69"/>
      <c r="H418" s="70"/>
      <c r="I418" s="69"/>
      <c r="J418" s="69"/>
      <c r="K418" s="70"/>
      <c r="L418" s="69"/>
      <c r="M418" s="69"/>
      <c r="N418" s="69"/>
      <c r="O418" s="69"/>
      <c r="P418" s="69"/>
      <c r="Q418" s="69"/>
      <c r="R418" s="71"/>
      <c r="S418" s="69"/>
      <c r="T418" s="69"/>
      <c r="W418" s="53"/>
      <c r="BU418" s="53"/>
      <c r="BV418" s="53"/>
    </row>
    <row r="419" spans="2:74" ht="15">
      <c r="B419" s="68"/>
      <c r="C419" s="68"/>
      <c r="D419" s="69"/>
      <c r="E419" s="90"/>
      <c r="F419" s="69"/>
      <c r="G419" s="69"/>
      <c r="H419" s="70"/>
      <c r="I419" s="69"/>
      <c r="J419" s="69"/>
      <c r="K419" s="70"/>
      <c r="L419" s="69"/>
      <c r="M419" s="69"/>
      <c r="N419" s="69"/>
      <c r="O419" s="69"/>
      <c r="P419" s="69"/>
      <c r="Q419" s="69"/>
      <c r="R419" s="71"/>
      <c r="S419" s="69"/>
      <c r="T419" s="69"/>
      <c r="W419" s="53"/>
      <c r="BU419" s="53"/>
      <c r="BV419" s="53"/>
    </row>
    <row r="420" spans="2:74" ht="15">
      <c r="B420" s="68"/>
      <c r="C420" s="68"/>
      <c r="D420" s="69"/>
      <c r="E420" s="90"/>
      <c r="F420" s="69"/>
      <c r="G420" s="69"/>
      <c r="H420" s="70"/>
      <c r="I420" s="69"/>
      <c r="J420" s="69"/>
      <c r="K420" s="70"/>
      <c r="L420" s="69"/>
      <c r="M420" s="69"/>
      <c r="N420" s="69"/>
      <c r="O420" s="69"/>
      <c r="P420" s="69"/>
      <c r="Q420" s="69"/>
      <c r="R420" s="71"/>
      <c r="S420" s="69"/>
      <c r="T420" s="69"/>
      <c r="W420" s="53"/>
      <c r="BU420" s="53"/>
      <c r="BV420" s="53"/>
    </row>
    <row r="421" spans="2:74" ht="15">
      <c r="B421" s="68"/>
      <c r="C421" s="68"/>
      <c r="D421" s="69"/>
      <c r="E421" s="90"/>
      <c r="F421" s="69"/>
      <c r="G421" s="69"/>
      <c r="H421" s="70"/>
      <c r="I421" s="69"/>
      <c r="J421" s="69"/>
      <c r="K421" s="70"/>
      <c r="L421" s="69"/>
      <c r="M421" s="69"/>
      <c r="N421" s="69"/>
      <c r="O421" s="69"/>
      <c r="P421" s="69"/>
      <c r="Q421" s="69"/>
      <c r="R421" s="71"/>
      <c r="S421" s="69"/>
      <c r="T421" s="69"/>
      <c r="W421" s="53"/>
      <c r="BU421" s="53"/>
      <c r="BV421" s="53"/>
    </row>
    <row r="422" spans="2:74" ht="15">
      <c r="B422" s="68"/>
      <c r="C422" s="68"/>
      <c r="D422" s="69"/>
      <c r="E422" s="90"/>
      <c r="F422" s="69"/>
      <c r="G422" s="69"/>
      <c r="H422" s="70"/>
      <c r="I422" s="69"/>
      <c r="J422" s="69"/>
      <c r="K422" s="70"/>
      <c r="L422" s="69"/>
      <c r="M422" s="69"/>
      <c r="N422" s="69"/>
      <c r="O422" s="69"/>
      <c r="P422" s="69"/>
      <c r="Q422" s="69"/>
      <c r="R422" s="71"/>
      <c r="S422" s="69"/>
      <c r="T422" s="69"/>
      <c r="W422" s="53"/>
      <c r="BU422" s="53"/>
      <c r="BV422" s="53"/>
    </row>
    <row r="423" spans="2:74" ht="15">
      <c r="B423" s="68"/>
      <c r="C423" s="68"/>
      <c r="D423" s="69"/>
      <c r="E423" s="90"/>
      <c r="F423" s="69"/>
      <c r="G423" s="69"/>
      <c r="H423" s="70"/>
      <c r="I423" s="69"/>
      <c r="J423" s="69"/>
      <c r="K423" s="70"/>
      <c r="L423" s="69"/>
      <c r="M423" s="69"/>
      <c r="N423" s="69"/>
      <c r="O423" s="69"/>
      <c r="P423" s="69"/>
      <c r="Q423" s="69"/>
      <c r="R423" s="71"/>
      <c r="S423" s="69"/>
      <c r="T423" s="69"/>
      <c r="W423" s="53"/>
      <c r="BU423" s="53"/>
      <c r="BV423" s="53"/>
    </row>
    <row r="424" spans="2:74" ht="15">
      <c r="B424" s="68"/>
      <c r="C424" s="68"/>
      <c r="D424" s="69"/>
      <c r="E424" s="90"/>
      <c r="F424" s="69"/>
      <c r="G424" s="69"/>
      <c r="H424" s="70"/>
      <c r="I424" s="69"/>
      <c r="J424" s="69"/>
      <c r="K424" s="70"/>
      <c r="L424" s="69"/>
      <c r="M424" s="69"/>
      <c r="N424" s="69"/>
      <c r="O424" s="69"/>
      <c r="P424" s="69"/>
      <c r="Q424" s="69"/>
      <c r="R424" s="71"/>
      <c r="S424" s="69"/>
      <c r="T424" s="69"/>
      <c r="W424" s="53"/>
      <c r="BU424" s="53"/>
      <c r="BV424" s="53"/>
    </row>
    <row r="425" spans="2:74" ht="15">
      <c r="B425" s="68"/>
      <c r="C425" s="68"/>
      <c r="D425" s="69"/>
      <c r="E425" s="90"/>
      <c r="F425" s="69"/>
      <c r="G425" s="69"/>
      <c r="H425" s="70"/>
      <c r="I425" s="69"/>
      <c r="J425" s="69"/>
      <c r="K425" s="70"/>
      <c r="L425" s="69"/>
      <c r="M425" s="69"/>
      <c r="N425" s="69"/>
      <c r="O425" s="69"/>
      <c r="P425" s="69"/>
      <c r="Q425" s="69"/>
      <c r="R425" s="71"/>
      <c r="S425" s="69"/>
      <c r="T425" s="69"/>
      <c r="W425" s="53"/>
      <c r="BU425" s="53"/>
      <c r="BV425" s="53"/>
    </row>
    <row r="426" spans="2:74" ht="15">
      <c r="B426" s="68"/>
      <c r="C426" s="68"/>
      <c r="D426" s="69"/>
      <c r="E426" s="90"/>
      <c r="F426" s="69"/>
      <c r="G426" s="69"/>
      <c r="H426" s="70"/>
      <c r="I426" s="69"/>
      <c r="J426" s="69"/>
      <c r="K426" s="70"/>
      <c r="L426" s="69"/>
      <c r="M426" s="69"/>
      <c r="N426" s="69"/>
      <c r="O426" s="69"/>
      <c r="P426" s="69"/>
      <c r="Q426" s="69"/>
      <c r="R426" s="71"/>
      <c r="S426" s="69"/>
      <c r="T426" s="69"/>
      <c r="W426" s="53"/>
      <c r="BU426" s="53"/>
      <c r="BV426" s="53"/>
    </row>
    <row r="427" spans="2:74" ht="15">
      <c r="B427" s="68"/>
      <c r="C427" s="68"/>
      <c r="D427" s="69"/>
      <c r="E427" s="90"/>
      <c r="F427" s="69"/>
      <c r="G427" s="69"/>
      <c r="H427" s="70"/>
      <c r="I427" s="69"/>
      <c r="J427" s="69"/>
      <c r="K427" s="70"/>
      <c r="L427" s="69"/>
      <c r="M427" s="69"/>
      <c r="N427" s="69"/>
      <c r="O427" s="69"/>
      <c r="P427" s="69"/>
      <c r="Q427" s="69"/>
      <c r="R427" s="71"/>
      <c r="S427" s="69"/>
      <c r="T427" s="69"/>
      <c r="W427" s="53"/>
      <c r="BU427" s="53"/>
      <c r="BV427" s="53"/>
    </row>
    <row r="428" spans="2:74" ht="15">
      <c r="B428" s="68"/>
      <c r="C428" s="68"/>
      <c r="D428" s="69"/>
      <c r="E428" s="90"/>
      <c r="F428" s="69"/>
      <c r="G428" s="69"/>
      <c r="H428" s="70"/>
      <c r="I428" s="69"/>
      <c r="J428" s="69"/>
      <c r="K428" s="70"/>
      <c r="L428" s="69"/>
      <c r="M428" s="69"/>
      <c r="N428" s="69"/>
      <c r="O428" s="69"/>
      <c r="P428" s="69"/>
      <c r="Q428" s="69"/>
      <c r="R428" s="71"/>
      <c r="S428" s="69"/>
      <c r="T428" s="69"/>
      <c r="W428" s="53"/>
      <c r="BU428" s="53"/>
      <c r="BV428" s="53"/>
    </row>
    <row r="429" spans="2:74" ht="15">
      <c r="B429" s="68"/>
      <c r="C429" s="68"/>
      <c r="D429" s="69"/>
      <c r="E429" s="90"/>
      <c r="F429" s="69"/>
      <c r="G429" s="69"/>
      <c r="H429" s="70"/>
      <c r="I429" s="69"/>
      <c r="J429" s="69"/>
      <c r="K429" s="70"/>
      <c r="L429" s="69"/>
      <c r="M429" s="69"/>
      <c r="N429" s="69"/>
      <c r="O429" s="69"/>
      <c r="P429" s="69"/>
      <c r="Q429" s="69"/>
      <c r="R429" s="71"/>
      <c r="S429" s="69"/>
      <c r="T429" s="69"/>
      <c r="W429" s="53"/>
      <c r="BU429" s="53"/>
      <c r="BV429" s="53"/>
    </row>
    <row r="430" spans="2:74" ht="15">
      <c r="B430" s="68"/>
      <c r="C430" s="68"/>
      <c r="D430" s="69"/>
      <c r="E430" s="90"/>
      <c r="F430" s="69"/>
      <c r="G430" s="69"/>
      <c r="H430" s="70"/>
      <c r="I430" s="69"/>
      <c r="J430" s="69"/>
      <c r="K430" s="70"/>
      <c r="L430" s="69"/>
      <c r="M430" s="69"/>
      <c r="N430" s="69"/>
      <c r="O430" s="69"/>
      <c r="P430" s="69"/>
      <c r="Q430" s="69"/>
      <c r="R430" s="71"/>
      <c r="S430" s="69"/>
      <c r="T430" s="69"/>
      <c r="W430" s="53"/>
      <c r="BU430" s="53"/>
      <c r="BV430" s="53"/>
    </row>
    <row r="431" spans="2:74" ht="15">
      <c r="B431" s="68"/>
      <c r="C431" s="68"/>
      <c r="D431" s="69"/>
      <c r="E431" s="90"/>
      <c r="F431" s="69"/>
      <c r="G431" s="69"/>
      <c r="H431" s="70"/>
      <c r="I431" s="69"/>
      <c r="J431" s="69"/>
      <c r="K431" s="70"/>
      <c r="L431" s="69"/>
      <c r="M431" s="69"/>
      <c r="N431" s="69"/>
      <c r="O431" s="69"/>
      <c r="P431" s="69"/>
      <c r="Q431" s="69"/>
      <c r="R431" s="71"/>
      <c r="S431" s="69"/>
      <c r="T431" s="69"/>
      <c r="W431" s="53"/>
      <c r="BU431" s="53"/>
      <c r="BV431" s="53"/>
    </row>
    <row r="432" spans="2:74" ht="15">
      <c r="B432" s="68"/>
      <c r="C432" s="68"/>
      <c r="D432" s="69"/>
      <c r="E432" s="90"/>
      <c r="F432" s="69"/>
      <c r="G432" s="69"/>
      <c r="H432" s="70"/>
      <c r="I432" s="69"/>
      <c r="J432" s="69"/>
      <c r="K432" s="70"/>
      <c r="L432" s="69"/>
      <c r="M432" s="69"/>
      <c r="N432" s="69"/>
      <c r="O432" s="69"/>
      <c r="P432" s="69"/>
      <c r="Q432" s="69"/>
      <c r="R432" s="71"/>
      <c r="S432" s="69"/>
      <c r="T432" s="69"/>
      <c r="W432" s="53"/>
      <c r="BU432" s="53"/>
      <c r="BV432" s="53"/>
    </row>
    <row r="433" spans="2:74" ht="15">
      <c r="B433" s="68"/>
      <c r="C433" s="68"/>
      <c r="D433" s="69"/>
      <c r="E433" s="90"/>
      <c r="F433" s="69"/>
      <c r="G433" s="69"/>
      <c r="H433" s="70"/>
      <c r="I433" s="69"/>
      <c r="J433" s="69"/>
      <c r="K433" s="70"/>
      <c r="L433" s="69"/>
      <c r="M433" s="69"/>
      <c r="N433" s="69"/>
      <c r="O433" s="69"/>
      <c r="P433" s="69"/>
      <c r="Q433" s="69"/>
      <c r="R433" s="71"/>
      <c r="S433" s="69"/>
      <c r="T433" s="69"/>
      <c r="W433" s="53"/>
      <c r="BU433" s="53"/>
      <c r="BV433" s="53"/>
    </row>
    <row r="434" spans="2:74" ht="15">
      <c r="B434" s="68"/>
      <c r="C434" s="68"/>
      <c r="D434" s="69"/>
      <c r="E434" s="90"/>
      <c r="F434" s="69"/>
      <c r="G434" s="69"/>
      <c r="H434" s="70"/>
      <c r="I434" s="69"/>
      <c r="J434" s="69"/>
      <c r="K434" s="70"/>
      <c r="L434" s="69"/>
      <c r="M434" s="69"/>
      <c r="N434" s="69"/>
      <c r="O434" s="69"/>
      <c r="P434" s="69"/>
      <c r="Q434" s="69"/>
      <c r="R434" s="71"/>
      <c r="S434" s="69"/>
      <c r="T434" s="69"/>
      <c r="W434" s="53"/>
      <c r="BU434" s="53"/>
      <c r="BV434" s="53"/>
    </row>
    <row r="435" spans="2:74" ht="15">
      <c r="B435" s="68"/>
      <c r="C435" s="68"/>
      <c r="D435" s="69"/>
      <c r="E435" s="90"/>
      <c r="F435" s="69"/>
      <c r="G435" s="69"/>
      <c r="H435" s="70"/>
      <c r="I435" s="69"/>
      <c r="J435" s="69"/>
      <c r="K435" s="70"/>
      <c r="L435" s="69"/>
      <c r="M435" s="69"/>
      <c r="N435" s="69"/>
      <c r="O435" s="69"/>
      <c r="P435" s="69"/>
      <c r="Q435" s="69"/>
      <c r="R435" s="71"/>
      <c r="S435" s="69"/>
      <c r="T435" s="69"/>
      <c r="W435" s="53"/>
      <c r="BU435" s="53"/>
      <c r="BV435" s="53"/>
    </row>
    <row r="436" spans="2:74" ht="15">
      <c r="B436" s="68"/>
      <c r="C436" s="68"/>
      <c r="D436" s="69"/>
      <c r="E436" s="90"/>
      <c r="F436" s="69"/>
      <c r="G436" s="69"/>
      <c r="H436" s="70"/>
      <c r="I436" s="69"/>
      <c r="J436" s="69"/>
      <c r="K436" s="70"/>
      <c r="L436" s="69"/>
      <c r="M436" s="69"/>
      <c r="N436" s="69"/>
      <c r="O436" s="69"/>
      <c r="P436" s="69"/>
      <c r="Q436" s="69"/>
      <c r="R436" s="71"/>
      <c r="S436" s="69"/>
      <c r="T436" s="69"/>
      <c r="W436" s="53"/>
      <c r="BU436" s="53"/>
      <c r="BV436" s="53"/>
    </row>
    <row r="437" spans="2:74" ht="15">
      <c r="B437" s="68"/>
      <c r="C437" s="68"/>
      <c r="D437" s="69"/>
      <c r="E437" s="90"/>
      <c r="F437" s="69"/>
      <c r="G437" s="69"/>
      <c r="H437" s="70"/>
      <c r="I437" s="69"/>
      <c r="J437" s="69"/>
      <c r="K437" s="70"/>
      <c r="L437" s="69"/>
      <c r="M437" s="69"/>
      <c r="N437" s="69"/>
      <c r="O437" s="69"/>
      <c r="P437" s="69"/>
      <c r="Q437" s="69"/>
      <c r="R437" s="71"/>
      <c r="S437" s="69"/>
      <c r="T437" s="69"/>
      <c r="W437" s="53"/>
      <c r="BU437" s="53"/>
      <c r="BV437" s="53"/>
    </row>
    <row r="438" spans="2:74" ht="15">
      <c r="B438" s="68"/>
      <c r="C438" s="68"/>
      <c r="D438" s="69"/>
      <c r="E438" s="90"/>
      <c r="F438" s="69"/>
      <c r="G438" s="69"/>
      <c r="H438" s="70"/>
      <c r="I438" s="69"/>
      <c r="J438" s="69"/>
      <c r="K438" s="70"/>
      <c r="L438" s="69"/>
      <c r="M438" s="69"/>
      <c r="N438" s="69"/>
      <c r="O438" s="69"/>
      <c r="P438" s="69"/>
      <c r="Q438" s="69"/>
      <c r="R438" s="71"/>
      <c r="S438" s="69"/>
      <c r="T438" s="69"/>
      <c r="W438" s="53"/>
      <c r="BU438" s="53"/>
      <c r="BV438" s="53"/>
    </row>
    <row r="439" spans="2:74" ht="15">
      <c r="B439" s="68"/>
      <c r="C439" s="68"/>
      <c r="D439" s="69"/>
      <c r="E439" s="90"/>
      <c r="F439" s="69"/>
      <c r="G439" s="69"/>
      <c r="H439" s="70"/>
      <c r="I439" s="69"/>
      <c r="J439" s="69"/>
      <c r="K439" s="70"/>
      <c r="L439" s="69"/>
      <c r="M439" s="69"/>
      <c r="N439" s="69"/>
      <c r="O439" s="69"/>
      <c r="P439" s="69"/>
      <c r="Q439" s="69"/>
      <c r="R439" s="71"/>
      <c r="S439" s="69"/>
      <c r="T439" s="69"/>
      <c r="W439" s="53"/>
      <c r="BU439" s="53"/>
      <c r="BV439" s="53"/>
    </row>
    <row r="440" spans="2:74" ht="15">
      <c r="B440" s="68"/>
      <c r="C440" s="68"/>
      <c r="D440" s="69"/>
      <c r="E440" s="90"/>
      <c r="F440" s="69"/>
      <c r="G440" s="69"/>
      <c r="H440" s="70"/>
      <c r="I440" s="69"/>
      <c r="J440" s="69"/>
      <c r="K440" s="70"/>
      <c r="L440" s="69"/>
      <c r="M440" s="69"/>
      <c r="N440" s="69"/>
      <c r="O440" s="69"/>
      <c r="P440" s="69"/>
      <c r="Q440" s="69"/>
      <c r="R440" s="71"/>
      <c r="S440" s="69"/>
      <c r="T440" s="69"/>
      <c r="W440" s="53"/>
      <c r="BU440" s="53"/>
      <c r="BV440" s="53"/>
    </row>
    <row r="441" spans="2:74" ht="15">
      <c r="B441" s="68"/>
      <c r="C441" s="68"/>
      <c r="D441" s="69"/>
      <c r="E441" s="90"/>
      <c r="F441" s="69"/>
      <c r="G441" s="69"/>
      <c r="H441" s="70"/>
      <c r="I441" s="69"/>
      <c r="J441" s="69"/>
      <c r="K441" s="70"/>
      <c r="L441" s="69"/>
      <c r="M441" s="69"/>
      <c r="N441" s="69"/>
      <c r="O441" s="69"/>
      <c r="P441" s="69"/>
      <c r="Q441" s="69"/>
      <c r="R441" s="71"/>
      <c r="S441" s="69"/>
      <c r="T441" s="69"/>
      <c r="W441" s="53"/>
      <c r="BU441" s="53"/>
      <c r="BV441" s="53"/>
    </row>
    <row r="442" spans="2:74" ht="15">
      <c r="B442" s="68"/>
      <c r="C442" s="68"/>
      <c r="D442" s="69"/>
      <c r="E442" s="90"/>
      <c r="F442" s="69"/>
      <c r="G442" s="69"/>
      <c r="H442" s="70"/>
      <c r="I442" s="69"/>
      <c r="J442" s="69"/>
      <c r="K442" s="70"/>
      <c r="L442" s="69"/>
      <c r="M442" s="69"/>
      <c r="N442" s="69"/>
      <c r="O442" s="69"/>
      <c r="P442" s="69"/>
      <c r="Q442" s="69"/>
      <c r="R442" s="71"/>
      <c r="S442" s="69"/>
      <c r="T442" s="69"/>
      <c r="W442" s="53"/>
      <c r="BU442" s="53"/>
      <c r="BV442" s="53"/>
    </row>
    <row r="443" spans="2:74" ht="15">
      <c r="B443" s="68"/>
      <c r="C443" s="68"/>
      <c r="D443" s="69"/>
      <c r="E443" s="90"/>
      <c r="F443" s="69"/>
      <c r="G443" s="69"/>
      <c r="H443" s="70"/>
      <c r="I443" s="69"/>
      <c r="J443" s="69"/>
      <c r="K443" s="70"/>
      <c r="L443" s="69"/>
      <c r="M443" s="69"/>
      <c r="N443" s="69"/>
      <c r="O443" s="69"/>
      <c r="P443" s="69"/>
      <c r="Q443" s="69"/>
      <c r="R443" s="71"/>
      <c r="S443" s="69"/>
      <c r="T443" s="69"/>
      <c r="W443" s="53"/>
      <c r="BU443" s="53"/>
      <c r="BV443" s="53"/>
    </row>
    <row r="444" spans="2:74" ht="15">
      <c r="B444" s="68"/>
      <c r="C444" s="68"/>
      <c r="D444" s="69"/>
      <c r="E444" s="90"/>
      <c r="F444" s="69"/>
      <c r="G444" s="69"/>
      <c r="H444" s="70"/>
      <c r="I444" s="69"/>
      <c r="J444" s="69"/>
      <c r="K444" s="70"/>
      <c r="L444" s="69"/>
      <c r="M444" s="69"/>
      <c r="N444" s="69"/>
      <c r="O444" s="69"/>
      <c r="P444" s="69"/>
      <c r="Q444" s="69"/>
      <c r="R444" s="71"/>
      <c r="S444" s="69"/>
      <c r="T444" s="69"/>
      <c r="W444" s="53"/>
      <c r="BU444" s="53"/>
      <c r="BV444" s="53"/>
    </row>
    <row r="445" spans="2:74" ht="15">
      <c r="B445" s="68"/>
      <c r="C445" s="68"/>
      <c r="D445" s="69"/>
      <c r="E445" s="90"/>
      <c r="F445" s="69"/>
      <c r="G445" s="69"/>
      <c r="H445" s="70"/>
      <c r="I445" s="69"/>
      <c r="J445" s="69"/>
      <c r="K445" s="70"/>
      <c r="L445" s="69"/>
      <c r="M445" s="69"/>
      <c r="N445" s="69"/>
      <c r="O445" s="69"/>
      <c r="P445" s="69"/>
      <c r="Q445" s="69"/>
      <c r="R445" s="71"/>
      <c r="S445" s="69"/>
      <c r="T445" s="69"/>
      <c r="W445" s="53"/>
      <c r="BU445" s="53"/>
      <c r="BV445" s="53"/>
    </row>
    <row r="446" spans="2:74" ht="15">
      <c r="B446" s="68"/>
      <c r="C446" s="68"/>
      <c r="D446" s="69"/>
      <c r="E446" s="90"/>
      <c r="F446" s="69"/>
      <c r="G446" s="69"/>
      <c r="H446" s="70"/>
      <c r="I446" s="69"/>
      <c r="J446" s="69"/>
      <c r="K446" s="70"/>
      <c r="L446" s="69"/>
      <c r="M446" s="69"/>
      <c r="N446" s="69"/>
      <c r="O446" s="69"/>
      <c r="P446" s="69"/>
      <c r="Q446" s="69"/>
      <c r="R446" s="71"/>
      <c r="S446" s="69"/>
      <c r="T446" s="69"/>
      <c r="W446" s="53"/>
      <c r="BU446" s="53"/>
      <c r="BV446" s="53"/>
    </row>
    <row r="447" spans="2:74" ht="15">
      <c r="B447" s="68"/>
      <c r="C447" s="68"/>
      <c r="D447" s="69"/>
      <c r="E447" s="90"/>
      <c r="F447" s="69"/>
      <c r="G447" s="69"/>
      <c r="H447" s="70"/>
      <c r="I447" s="69"/>
      <c r="J447" s="69"/>
      <c r="K447" s="70"/>
      <c r="L447" s="69"/>
      <c r="M447" s="69"/>
      <c r="N447" s="69"/>
      <c r="O447" s="69"/>
      <c r="P447" s="69"/>
      <c r="Q447" s="69"/>
      <c r="R447" s="71"/>
      <c r="S447" s="69"/>
      <c r="T447" s="69"/>
      <c r="W447" s="53"/>
      <c r="BU447" s="53"/>
      <c r="BV447" s="53"/>
    </row>
    <row r="448" spans="2:74" ht="15">
      <c r="B448" s="68"/>
      <c r="C448" s="68"/>
      <c r="D448" s="69"/>
      <c r="E448" s="90"/>
      <c r="F448" s="69"/>
      <c r="G448" s="69"/>
      <c r="H448" s="70"/>
      <c r="I448" s="69"/>
      <c r="J448" s="69"/>
      <c r="K448" s="70"/>
      <c r="L448" s="69"/>
      <c r="M448" s="69"/>
      <c r="N448" s="69"/>
      <c r="O448" s="69"/>
      <c r="P448" s="69"/>
      <c r="Q448" s="69"/>
      <c r="R448" s="71"/>
      <c r="S448" s="69"/>
      <c r="T448" s="69"/>
      <c r="W448" s="53"/>
      <c r="BU448" s="53"/>
      <c r="BV448" s="53"/>
    </row>
    <row r="449" spans="2:74" ht="15">
      <c r="B449" s="68"/>
      <c r="C449" s="68"/>
      <c r="D449" s="69"/>
      <c r="E449" s="90"/>
      <c r="F449" s="69"/>
      <c r="G449" s="69"/>
      <c r="H449" s="70"/>
      <c r="I449" s="69"/>
      <c r="J449" s="69"/>
      <c r="K449" s="70"/>
      <c r="L449" s="69"/>
      <c r="M449" s="69"/>
      <c r="N449" s="69"/>
      <c r="O449" s="69"/>
      <c r="P449" s="69"/>
      <c r="Q449" s="69"/>
      <c r="R449" s="71"/>
      <c r="S449" s="69"/>
      <c r="T449" s="69"/>
      <c r="W449" s="53"/>
      <c r="BU449" s="53"/>
      <c r="BV449" s="53"/>
    </row>
    <row r="450" spans="2:74" ht="15">
      <c r="B450" s="68"/>
      <c r="C450" s="68"/>
      <c r="D450" s="69"/>
      <c r="E450" s="90"/>
      <c r="F450" s="69"/>
      <c r="G450" s="69"/>
      <c r="H450" s="70"/>
      <c r="I450" s="69"/>
      <c r="J450" s="69"/>
      <c r="K450" s="70"/>
      <c r="L450" s="69"/>
      <c r="M450" s="69"/>
      <c r="N450" s="69"/>
      <c r="O450" s="69"/>
      <c r="P450" s="69"/>
      <c r="Q450" s="69"/>
      <c r="R450" s="71"/>
      <c r="S450" s="69"/>
      <c r="T450" s="69"/>
      <c r="W450" s="53"/>
      <c r="BU450" s="53"/>
      <c r="BV450" s="53"/>
    </row>
    <row r="451" spans="2:74" ht="15">
      <c r="B451" s="68"/>
      <c r="C451" s="68"/>
      <c r="D451" s="69"/>
      <c r="E451" s="90"/>
      <c r="F451" s="69"/>
      <c r="G451" s="69"/>
      <c r="H451" s="70"/>
      <c r="I451" s="69"/>
      <c r="J451" s="69"/>
      <c r="K451" s="70"/>
      <c r="L451" s="69"/>
      <c r="M451" s="69"/>
      <c r="N451" s="69"/>
      <c r="O451" s="69"/>
      <c r="P451" s="69"/>
      <c r="Q451" s="69"/>
      <c r="R451" s="71"/>
      <c r="S451" s="69"/>
      <c r="T451" s="69"/>
      <c r="W451" s="53"/>
      <c r="BU451" s="53"/>
      <c r="BV451" s="53"/>
    </row>
    <row r="452" spans="2:74" ht="15">
      <c r="B452" s="68"/>
      <c r="C452" s="68"/>
      <c r="D452" s="69"/>
      <c r="E452" s="90"/>
      <c r="F452" s="69"/>
      <c r="G452" s="69"/>
      <c r="H452" s="70"/>
      <c r="I452" s="69"/>
      <c r="J452" s="69"/>
      <c r="K452" s="70"/>
      <c r="L452" s="69"/>
      <c r="M452" s="69"/>
      <c r="N452" s="69"/>
      <c r="O452" s="69"/>
      <c r="P452" s="69"/>
      <c r="Q452" s="69"/>
      <c r="R452" s="71"/>
      <c r="S452" s="69"/>
      <c r="T452" s="69"/>
      <c r="W452" s="53"/>
      <c r="BU452" s="53"/>
      <c r="BV452" s="53"/>
    </row>
    <row r="453" spans="2:74" ht="15">
      <c r="B453" s="68"/>
      <c r="C453" s="68"/>
      <c r="D453" s="69"/>
      <c r="E453" s="90"/>
      <c r="F453" s="69"/>
      <c r="G453" s="69"/>
      <c r="H453" s="70"/>
      <c r="I453" s="69"/>
      <c r="J453" s="69"/>
      <c r="K453" s="70"/>
      <c r="L453" s="69"/>
      <c r="M453" s="69"/>
      <c r="N453" s="69"/>
      <c r="O453" s="69"/>
      <c r="P453" s="69"/>
      <c r="Q453" s="69"/>
      <c r="R453" s="71"/>
      <c r="S453" s="69"/>
      <c r="T453" s="69"/>
      <c r="W453" s="53"/>
      <c r="BU453" s="53"/>
      <c r="BV453" s="53"/>
    </row>
    <row r="454" spans="2:74" ht="15">
      <c r="B454" s="68"/>
      <c r="C454" s="68"/>
      <c r="D454" s="69"/>
      <c r="E454" s="90"/>
      <c r="F454" s="69"/>
      <c r="G454" s="69"/>
      <c r="H454" s="70"/>
      <c r="I454" s="69"/>
      <c r="J454" s="69"/>
      <c r="K454" s="70"/>
      <c r="L454" s="69"/>
      <c r="M454" s="69"/>
      <c r="N454" s="69"/>
      <c r="O454" s="69"/>
      <c r="P454" s="69"/>
      <c r="Q454" s="69"/>
      <c r="R454" s="71"/>
      <c r="S454" s="69"/>
      <c r="T454" s="69"/>
      <c r="W454" s="53"/>
      <c r="BU454" s="53"/>
      <c r="BV454" s="53"/>
    </row>
    <row r="455" spans="2:74" ht="15">
      <c r="B455" s="68"/>
      <c r="C455" s="68"/>
      <c r="D455" s="69"/>
      <c r="E455" s="90"/>
      <c r="F455" s="69"/>
      <c r="G455" s="69"/>
      <c r="H455" s="70"/>
      <c r="I455" s="69"/>
      <c r="J455" s="69"/>
      <c r="K455" s="70"/>
      <c r="L455" s="69"/>
      <c r="M455" s="69"/>
      <c r="N455" s="69"/>
      <c r="O455" s="69"/>
      <c r="P455" s="69"/>
      <c r="Q455" s="69"/>
      <c r="R455" s="71"/>
      <c r="S455" s="69"/>
      <c r="T455" s="69"/>
      <c r="W455" s="53"/>
      <c r="BU455" s="53"/>
      <c r="BV455" s="53"/>
    </row>
    <row r="456" spans="2:74" ht="15">
      <c r="B456" s="68"/>
      <c r="C456" s="68"/>
      <c r="D456" s="69"/>
      <c r="E456" s="90"/>
      <c r="F456" s="69"/>
      <c r="G456" s="69"/>
      <c r="H456" s="70"/>
      <c r="I456" s="69"/>
      <c r="J456" s="69"/>
      <c r="K456" s="70"/>
      <c r="L456" s="69"/>
      <c r="M456" s="69"/>
      <c r="N456" s="69"/>
      <c r="O456" s="69"/>
      <c r="P456" s="69"/>
      <c r="Q456" s="69"/>
      <c r="R456" s="71"/>
      <c r="S456" s="69"/>
      <c r="T456" s="69"/>
      <c r="W456" s="53"/>
      <c r="BU456" s="53"/>
      <c r="BV456" s="53"/>
    </row>
    <row r="457" spans="2:74" ht="15">
      <c r="B457" s="68"/>
      <c r="C457" s="68"/>
      <c r="D457" s="69"/>
      <c r="E457" s="90"/>
      <c r="F457" s="69"/>
      <c r="G457" s="69"/>
      <c r="H457" s="70"/>
      <c r="I457" s="69"/>
      <c r="J457" s="69"/>
      <c r="K457" s="70"/>
      <c r="L457" s="69"/>
      <c r="M457" s="69"/>
      <c r="N457" s="69"/>
      <c r="O457" s="69"/>
      <c r="P457" s="69"/>
      <c r="Q457" s="69"/>
      <c r="R457" s="71"/>
      <c r="S457" s="69"/>
      <c r="T457" s="69"/>
      <c r="W457" s="53"/>
      <c r="BU457" s="53"/>
      <c r="BV457" s="53"/>
    </row>
    <row r="458" spans="2:74" ht="15">
      <c r="B458" s="68"/>
      <c r="C458" s="68"/>
      <c r="D458" s="69"/>
      <c r="E458" s="90"/>
      <c r="F458" s="69"/>
      <c r="G458" s="69"/>
      <c r="H458" s="70"/>
      <c r="I458" s="69"/>
      <c r="J458" s="69"/>
      <c r="K458" s="70"/>
      <c r="L458" s="69"/>
      <c r="M458" s="69"/>
      <c r="N458" s="69"/>
      <c r="O458" s="69"/>
      <c r="P458" s="69"/>
      <c r="Q458" s="69"/>
      <c r="R458" s="71"/>
      <c r="S458" s="69"/>
      <c r="T458" s="69"/>
      <c r="W458" s="53"/>
      <c r="BU458" s="53"/>
      <c r="BV458" s="53"/>
    </row>
    <row r="459" spans="2:74" ht="15">
      <c r="B459" s="68"/>
      <c r="C459" s="68"/>
      <c r="D459" s="69"/>
      <c r="E459" s="90"/>
      <c r="F459" s="69"/>
      <c r="G459" s="69"/>
      <c r="H459" s="70"/>
      <c r="I459" s="69"/>
      <c r="J459" s="69"/>
      <c r="K459" s="70"/>
      <c r="L459" s="69"/>
      <c r="M459" s="69"/>
      <c r="N459" s="69"/>
      <c r="O459" s="69"/>
      <c r="P459" s="69"/>
      <c r="Q459" s="69"/>
      <c r="R459" s="71"/>
      <c r="S459" s="69"/>
      <c r="T459" s="69"/>
      <c r="W459" s="53"/>
      <c r="BU459" s="53"/>
      <c r="BV459" s="53"/>
    </row>
    <row r="460" spans="2:74" ht="15">
      <c r="B460" s="68"/>
      <c r="C460" s="68"/>
      <c r="D460" s="69"/>
      <c r="E460" s="90"/>
      <c r="F460" s="69"/>
      <c r="G460" s="69"/>
      <c r="H460" s="70"/>
      <c r="I460" s="69"/>
      <c r="J460" s="69"/>
      <c r="K460" s="70"/>
      <c r="L460" s="69"/>
      <c r="M460" s="69"/>
      <c r="N460" s="69"/>
      <c r="O460" s="69"/>
      <c r="P460" s="69"/>
      <c r="Q460" s="69"/>
      <c r="R460" s="71"/>
      <c r="S460" s="69"/>
      <c r="T460" s="69"/>
      <c r="W460" s="53"/>
      <c r="BU460" s="53"/>
      <c r="BV460" s="53"/>
    </row>
    <row r="461" spans="2:74" ht="15">
      <c r="B461" s="68"/>
      <c r="C461" s="68"/>
      <c r="D461" s="69"/>
      <c r="E461" s="90"/>
      <c r="F461" s="69"/>
      <c r="G461" s="69"/>
      <c r="H461" s="70"/>
      <c r="I461" s="69"/>
      <c r="J461" s="69"/>
      <c r="K461" s="70"/>
      <c r="L461" s="69"/>
      <c r="M461" s="69"/>
      <c r="N461" s="69"/>
      <c r="O461" s="69"/>
      <c r="P461" s="69"/>
      <c r="Q461" s="69"/>
      <c r="R461" s="71"/>
      <c r="S461" s="69"/>
      <c r="T461" s="69"/>
      <c r="W461" s="53"/>
      <c r="BU461" s="53"/>
      <c r="BV461" s="53"/>
    </row>
    <row r="462" spans="2:74" ht="15">
      <c r="B462" s="68"/>
      <c r="C462" s="68"/>
      <c r="D462" s="69"/>
      <c r="E462" s="90"/>
      <c r="F462" s="69"/>
      <c r="G462" s="69"/>
      <c r="H462" s="70"/>
      <c r="I462" s="69"/>
      <c r="J462" s="69"/>
      <c r="K462" s="70"/>
      <c r="L462" s="69"/>
      <c r="M462" s="69"/>
      <c r="N462" s="69"/>
      <c r="O462" s="69"/>
      <c r="P462" s="69"/>
      <c r="Q462" s="69"/>
      <c r="R462" s="71"/>
      <c r="S462" s="69"/>
      <c r="T462" s="69"/>
      <c r="W462" s="53"/>
      <c r="BU462" s="53"/>
      <c r="BV462" s="53"/>
    </row>
    <row r="463" spans="2:74" ht="15">
      <c r="B463" s="68"/>
      <c r="C463" s="68"/>
      <c r="D463" s="69"/>
      <c r="E463" s="90"/>
      <c r="F463" s="69"/>
      <c r="G463" s="69"/>
      <c r="H463" s="70"/>
      <c r="I463" s="69"/>
      <c r="J463" s="69"/>
      <c r="K463" s="70"/>
      <c r="L463" s="69"/>
      <c r="M463" s="69"/>
      <c r="N463" s="69"/>
      <c r="O463" s="69"/>
      <c r="P463" s="69"/>
      <c r="Q463" s="69"/>
      <c r="R463" s="71"/>
      <c r="S463" s="69"/>
      <c r="T463" s="69"/>
      <c r="W463" s="53"/>
      <c r="BU463" s="53"/>
      <c r="BV463" s="53"/>
    </row>
    <row r="464" spans="2:74" ht="15">
      <c r="B464" s="68"/>
      <c r="C464" s="68"/>
      <c r="D464" s="69"/>
      <c r="E464" s="90"/>
      <c r="F464" s="69"/>
      <c r="G464" s="69"/>
      <c r="H464" s="70"/>
      <c r="I464" s="69"/>
      <c r="J464" s="69"/>
      <c r="K464" s="70"/>
      <c r="L464" s="69"/>
      <c r="M464" s="69"/>
      <c r="N464" s="69"/>
      <c r="O464" s="69"/>
      <c r="P464" s="69"/>
      <c r="Q464" s="69"/>
      <c r="R464" s="71"/>
      <c r="S464" s="69"/>
      <c r="T464" s="69"/>
      <c r="W464" s="53"/>
      <c r="BU464" s="53"/>
      <c r="BV464" s="53"/>
    </row>
    <row r="465" spans="2:74" ht="15">
      <c r="B465" s="68"/>
      <c r="C465" s="68"/>
      <c r="D465" s="69"/>
      <c r="E465" s="90"/>
      <c r="F465" s="69"/>
      <c r="G465" s="69"/>
      <c r="H465" s="70"/>
      <c r="I465" s="69"/>
      <c r="J465" s="69"/>
      <c r="K465" s="70"/>
      <c r="L465" s="69"/>
      <c r="M465" s="69"/>
      <c r="N465" s="69"/>
      <c r="O465" s="69"/>
      <c r="P465" s="69"/>
      <c r="Q465" s="69"/>
      <c r="R465" s="71"/>
      <c r="S465" s="69"/>
      <c r="T465" s="69"/>
      <c r="W465" s="53"/>
      <c r="BU465" s="53"/>
      <c r="BV465" s="53"/>
    </row>
    <row r="466" spans="2:74" ht="15">
      <c r="B466" s="68"/>
      <c r="C466" s="68"/>
      <c r="D466" s="69"/>
      <c r="E466" s="90"/>
      <c r="F466" s="69"/>
      <c r="G466" s="69"/>
      <c r="H466" s="70"/>
      <c r="I466" s="69"/>
      <c r="J466" s="69"/>
      <c r="K466" s="70"/>
      <c r="L466" s="69"/>
      <c r="M466" s="69"/>
      <c r="N466" s="69"/>
      <c r="O466" s="69"/>
      <c r="P466" s="69"/>
      <c r="Q466" s="69"/>
      <c r="R466" s="71"/>
      <c r="S466" s="69"/>
      <c r="T466" s="69"/>
      <c r="W466" s="53"/>
      <c r="BU466" s="53"/>
      <c r="BV466" s="53"/>
    </row>
    <row r="467" spans="2:74" ht="15">
      <c r="B467" s="68"/>
      <c r="C467" s="68"/>
      <c r="D467" s="69"/>
      <c r="E467" s="90"/>
      <c r="F467" s="69"/>
      <c r="G467" s="69"/>
      <c r="H467" s="70"/>
      <c r="I467" s="69"/>
      <c r="J467" s="69"/>
      <c r="K467" s="70"/>
      <c r="L467" s="69"/>
      <c r="M467" s="69"/>
      <c r="N467" s="69"/>
      <c r="O467" s="69"/>
      <c r="P467" s="69"/>
      <c r="Q467" s="69"/>
      <c r="R467" s="71"/>
      <c r="S467" s="69"/>
      <c r="T467" s="69"/>
      <c r="W467" s="53"/>
      <c r="BU467" s="53"/>
      <c r="BV467" s="53"/>
    </row>
    <row r="468" spans="2:74" ht="15">
      <c r="B468" s="68"/>
      <c r="C468" s="68"/>
      <c r="D468" s="69"/>
      <c r="E468" s="90"/>
      <c r="F468" s="69"/>
      <c r="G468" s="69"/>
      <c r="H468" s="70"/>
      <c r="I468" s="69"/>
      <c r="J468" s="69"/>
      <c r="K468" s="70"/>
      <c r="L468" s="69"/>
      <c r="M468" s="69"/>
      <c r="N468" s="69"/>
      <c r="O468" s="69"/>
      <c r="P468" s="69"/>
      <c r="Q468" s="69"/>
      <c r="R468" s="71"/>
      <c r="S468" s="69"/>
      <c r="T468" s="69"/>
      <c r="W468" s="53"/>
      <c r="BU468" s="53"/>
      <c r="BV468" s="53"/>
    </row>
    <row r="469" spans="2:74" ht="15">
      <c r="B469" s="68"/>
      <c r="C469" s="68"/>
      <c r="D469" s="69"/>
      <c r="E469" s="90"/>
      <c r="F469" s="69"/>
      <c r="G469" s="69"/>
      <c r="H469" s="70"/>
      <c r="I469" s="69"/>
      <c r="J469" s="69"/>
      <c r="K469" s="70"/>
      <c r="L469" s="69"/>
      <c r="M469" s="69"/>
      <c r="N469" s="69"/>
      <c r="O469" s="69"/>
      <c r="P469" s="69"/>
      <c r="Q469" s="69"/>
      <c r="R469" s="71"/>
      <c r="S469" s="69"/>
      <c r="T469" s="69"/>
      <c r="W469" s="53"/>
      <c r="BU469" s="53"/>
      <c r="BV469" s="53"/>
    </row>
    <row r="470" spans="2:74" ht="15">
      <c r="B470" s="68"/>
      <c r="C470" s="68"/>
      <c r="D470" s="69"/>
      <c r="E470" s="90"/>
      <c r="F470" s="69"/>
      <c r="G470" s="69"/>
      <c r="H470" s="70"/>
      <c r="I470" s="69"/>
      <c r="J470" s="69"/>
      <c r="K470" s="70"/>
      <c r="L470" s="69"/>
      <c r="M470" s="69"/>
      <c r="N470" s="69"/>
      <c r="O470" s="69"/>
      <c r="P470" s="69"/>
      <c r="Q470" s="69"/>
      <c r="R470" s="71"/>
      <c r="S470" s="69"/>
      <c r="T470" s="69"/>
      <c r="W470" s="53"/>
      <c r="BU470" s="53"/>
      <c r="BV470" s="53"/>
    </row>
    <row r="471" spans="2:74" ht="15">
      <c r="B471" s="68"/>
      <c r="C471" s="68"/>
      <c r="D471" s="69"/>
      <c r="E471" s="90"/>
      <c r="F471" s="69"/>
      <c r="G471" s="69"/>
      <c r="H471" s="70"/>
      <c r="I471" s="69"/>
      <c r="J471" s="69"/>
      <c r="K471" s="70"/>
      <c r="L471" s="69"/>
      <c r="M471" s="69"/>
      <c r="N471" s="69"/>
      <c r="O471" s="69"/>
      <c r="P471" s="69"/>
      <c r="Q471" s="69"/>
      <c r="R471" s="71"/>
      <c r="S471" s="69"/>
      <c r="T471" s="69"/>
      <c r="W471" s="53"/>
      <c r="BU471" s="53"/>
      <c r="BV471" s="53"/>
    </row>
    <row r="472" spans="2:74" ht="15">
      <c r="B472" s="68"/>
      <c r="C472" s="68"/>
      <c r="D472" s="69"/>
      <c r="E472" s="90"/>
      <c r="F472" s="69"/>
      <c r="G472" s="69"/>
      <c r="H472" s="70"/>
      <c r="I472" s="69"/>
      <c r="J472" s="69"/>
      <c r="K472" s="70"/>
      <c r="L472" s="69"/>
      <c r="M472" s="69"/>
      <c r="N472" s="69"/>
      <c r="O472" s="69"/>
      <c r="P472" s="69"/>
      <c r="Q472" s="69"/>
      <c r="R472" s="71"/>
      <c r="S472" s="69"/>
      <c r="T472" s="69"/>
      <c r="W472" s="53"/>
      <c r="BU472" s="53"/>
      <c r="BV472" s="53"/>
    </row>
    <row r="473" spans="2:74" ht="15">
      <c r="B473" s="68"/>
      <c r="C473" s="68"/>
      <c r="D473" s="69"/>
      <c r="E473" s="90"/>
      <c r="F473" s="69"/>
      <c r="G473" s="69"/>
      <c r="H473" s="70"/>
      <c r="I473" s="69"/>
      <c r="J473" s="69"/>
      <c r="K473" s="70"/>
      <c r="L473" s="69"/>
      <c r="M473" s="69"/>
      <c r="N473" s="69"/>
      <c r="O473" s="69"/>
      <c r="P473" s="69"/>
      <c r="Q473" s="69"/>
      <c r="R473" s="71"/>
      <c r="S473" s="69"/>
      <c r="T473" s="69"/>
      <c r="W473" s="53"/>
      <c r="BU473" s="53"/>
      <c r="BV473" s="53"/>
    </row>
    <row r="474" spans="2:74" ht="15">
      <c r="B474" s="68"/>
      <c r="C474" s="68"/>
      <c r="D474" s="69"/>
      <c r="E474" s="90"/>
      <c r="F474" s="69"/>
      <c r="G474" s="69"/>
      <c r="H474" s="70"/>
      <c r="I474" s="69"/>
      <c r="J474" s="69"/>
      <c r="K474" s="70"/>
      <c r="L474" s="69"/>
      <c r="M474" s="69"/>
      <c r="N474" s="69"/>
      <c r="O474" s="69"/>
      <c r="P474" s="69"/>
      <c r="Q474" s="69"/>
      <c r="R474" s="71"/>
      <c r="S474" s="69"/>
      <c r="T474" s="69"/>
      <c r="W474" s="53"/>
      <c r="BU474" s="53"/>
      <c r="BV474" s="53"/>
    </row>
    <row r="475" spans="2:74" ht="15">
      <c r="B475" s="68"/>
      <c r="C475" s="68"/>
      <c r="D475" s="69"/>
      <c r="E475" s="90"/>
      <c r="F475" s="69"/>
      <c r="G475" s="69"/>
      <c r="H475" s="70"/>
      <c r="I475" s="69"/>
      <c r="J475" s="69"/>
      <c r="K475" s="70"/>
      <c r="L475" s="69"/>
      <c r="M475" s="69"/>
      <c r="N475" s="69"/>
      <c r="O475" s="69"/>
      <c r="P475" s="69"/>
      <c r="Q475" s="69"/>
      <c r="R475" s="71"/>
      <c r="S475" s="69"/>
      <c r="T475" s="69"/>
      <c r="W475" s="53"/>
      <c r="BU475" s="53"/>
      <c r="BV475" s="53"/>
    </row>
    <row r="476" spans="2:74" ht="15">
      <c r="B476" s="68"/>
      <c r="C476" s="68"/>
      <c r="D476" s="69"/>
      <c r="E476" s="90"/>
      <c r="F476" s="69"/>
      <c r="G476" s="69"/>
      <c r="H476" s="70"/>
      <c r="I476" s="69"/>
      <c r="J476" s="69"/>
      <c r="K476" s="70"/>
      <c r="L476" s="69"/>
      <c r="M476" s="69"/>
      <c r="N476" s="69"/>
      <c r="O476" s="69"/>
      <c r="P476" s="69"/>
      <c r="Q476" s="69"/>
      <c r="R476" s="71"/>
      <c r="S476" s="69"/>
      <c r="T476" s="69"/>
      <c r="W476" s="53"/>
      <c r="BU476" s="53"/>
      <c r="BV476" s="53"/>
    </row>
    <row r="477" spans="2:74" ht="15">
      <c r="B477" s="68"/>
      <c r="C477" s="68"/>
      <c r="D477" s="69"/>
      <c r="E477" s="90"/>
      <c r="F477" s="69"/>
      <c r="G477" s="69"/>
      <c r="H477" s="70"/>
      <c r="I477" s="69"/>
      <c r="J477" s="69"/>
      <c r="K477" s="70"/>
      <c r="L477" s="69"/>
      <c r="M477" s="69"/>
      <c r="N477" s="69"/>
      <c r="O477" s="69"/>
      <c r="P477" s="69"/>
      <c r="Q477" s="69"/>
      <c r="R477" s="71"/>
      <c r="S477" s="69"/>
      <c r="T477" s="69"/>
      <c r="W477" s="53"/>
      <c r="BU477" s="53"/>
      <c r="BV477" s="53"/>
    </row>
    <row r="478" spans="2:74" ht="15">
      <c r="B478" s="68"/>
      <c r="C478" s="68"/>
      <c r="D478" s="69"/>
      <c r="E478" s="90"/>
      <c r="F478" s="69"/>
      <c r="G478" s="69"/>
      <c r="H478" s="70"/>
      <c r="I478" s="69"/>
      <c r="J478" s="69"/>
      <c r="K478" s="70"/>
      <c r="L478" s="69"/>
      <c r="M478" s="69"/>
      <c r="N478" s="69"/>
      <c r="O478" s="69"/>
      <c r="P478" s="69"/>
      <c r="Q478" s="69"/>
      <c r="R478" s="71"/>
      <c r="S478" s="69"/>
      <c r="T478" s="69"/>
      <c r="W478" s="53"/>
      <c r="BU478" s="53"/>
      <c r="BV478" s="53"/>
    </row>
    <row r="479" spans="2:74" ht="15">
      <c r="B479" s="68"/>
      <c r="C479" s="68"/>
      <c r="D479" s="69"/>
      <c r="E479" s="90"/>
      <c r="F479" s="69"/>
      <c r="G479" s="69"/>
      <c r="H479" s="70"/>
      <c r="I479" s="69"/>
      <c r="J479" s="69"/>
      <c r="K479" s="70"/>
      <c r="L479" s="69"/>
      <c r="M479" s="69"/>
      <c r="N479" s="69"/>
      <c r="O479" s="69"/>
      <c r="P479" s="69"/>
      <c r="Q479" s="69"/>
      <c r="R479" s="71"/>
      <c r="S479" s="69"/>
      <c r="T479" s="69"/>
      <c r="W479" s="53"/>
      <c r="BU479" s="53"/>
      <c r="BV479" s="53"/>
    </row>
    <row r="480" spans="2:74" ht="15">
      <c r="B480" s="68"/>
      <c r="C480" s="68"/>
      <c r="D480" s="69"/>
      <c r="E480" s="90"/>
      <c r="F480" s="69"/>
      <c r="G480" s="69"/>
      <c r="H480" s="70"/>
      <c r="I480" s="69"/>
      <c r="J480" s="69"/>
      <c r="K480" s="70"/>
      <c r="L480" s="69"/>
      <c r="M480" s="69"/>
      <c r="N480" s="69"/>
      <c r="O480" s="69"/>
      <c r="P480" s="69"/>
      <c r="Q480" s="69"/>
      <c r="R480" s="71"/>
      <c r="S480" s="69"/>
      <c r="T480" s="69"/>
      <c r="W480" s="53"/>
      <c r="BU480" s="53"/>
      <c r="BV480" s="53"/>
    </row>
    <row r="481" spans="2:74" ht="15">
      <c r="B481" s="68"/>
      <c r="C481" s="68"/>
      <c r="D481" s="69"/>
      <c r="E481" s="90"/>
      <c r="F481" s="69"/>
      <c r="G481" s="69"/>
      <c r="H481" s="70"/>
      <c r="I481" s="69"/>
      <c r="J481" s="69"/>
      <c r="K481" s="70"/>
      <c r="L481" s="69"/>
      <c r="M481" s="69"/>
      <c r="N481" s="69"/>
      <c r="O481" s="69"/>
      <c r="P481" s="69"/>
      <c r="Q481" s="69"/>
      <c r="R481" s="71"/>
      <c r="S481" s="69"/>
      <c r="T481" s="69"/>
      <c r="W481" s="53"/>
      <c r="BU481" s="53"/>
      <c r="BV481" s="53"/>
    </row>
    <row r="482" spans="2:74" ht="15">
      <c r="B482" s="68"/>
      <c r="C482" s="68"/>
      <c r="D482" s="69"/>
      <c r="E482" s="90"/>
      <c r="F482" s="69"/>
      <c r="G482" s="69"/>
      <c r="H482" s="70"/>
      <c r="I482" s="69"/>
      <c r="J482" s="69"/>
      <c r="K482" s="70"/>
      <c r="L482" s="69"/>
      <c r="M482" s="69"/>
      <c r="N482" s="69"/>
      <c r="O482" s="69"/>
      <c r="P482" s="69"/>
      <c r="Q482" s="69"/>
      <c r="R482" s="71"/>
      <c r="S482" s="69"/>
      <c r="T482" s="69"/>
      <c r="W482" s="53"/>
      <c r="BU482" s="53"/>
      <c r="BV482" s="53"/>
    </row>
    <row r="483" spans="2:74" ht="15">
      <c r="B483" s="68"/>
      <c r="C483" s="68"/>
      <c r="D483" s="69"/>
      <c r="E483" s="90"/>
      <c r="F483" s="69"/>
      <c r="G483" s="69"/>
      <c r="H483" s="70"/>
      <c r="I483" s="69"/>
      <c r="J483" s="69"/>
      <c r="K483" s="70"/>
      <c r="L483" s="69"/>
      <c r="M483" s="69"/>
      <c r="N483" s="69"/>
      <c r="O483" s="69"/>
      <c r="P483" s="69"/>
      <c r="Q483" s="69"/>
      <c r="R483" s="71"/>
      <c r="S483" s="69"/>
      <c r="T483" s="69"/>
      <c r="W483" s="53"/>
      <c r="BU483" s="53"/>
      <c r="BV483" s="53"/>
    </row>
    <row r="484" spans="2:74" ht="15">
      <c r="B484" s="68"/>
      <c r="C484" s="68"/>
      <c r="D484" s="69"/>
      <c r="E484" s="90"/>
      <c r="F484" s="69"/>
      <c r="G484" s="69"/>
      <c r="H484" s="70"/>
      <c r="I484" s="69"/>
      <c r="J484" s="69"/>
      <c r="K484" s="70"/>
      <c r="L484" s="69"/>
      <c r="M484" s="69"/>
      <c r="N484" s="69"/>
      <c r="O484" s="69"/>
      <c r="P484" s="69"/>
      <c r="Q484" s="69"/>
      <c r="R484" s="71"/>
      <c r="S484" s="69"/>
      <c r="T484" s="69"/>
      <c r="W484" s="53"/>
      <c r="BU484" s="53"/>
      <c r="BV484" s="53"/>
    </row>
    <row r="485" spans="2:74" ht="15">
      <c r="B485" s="68"/>
      <c r="C485" s="68"/>
      <c r="D485" s="69"/>
      <c r="E485" s="90"/>
      <c r="F485" s="69"/>
      <c r="G485" s="69"/>
      <c r="H485" s="70"/>
      <c r="I485" s="69"/>
      <c r="J485" s="69"/>
      <c r="K485" s="70"/>
      <c r="L485" s="69"/>
      <c r="M485" s="69"/>
      <c r="N485" s="69"/>
      <c r="O485" s="69"/>
      <c r="P485" s="69"/>
      <c r="Q485" s="69"/>
      <c r="R485" s="71"/>
      <c r="S485" s="69"/>
      <c r="T485" s="69"/>
      <c r="W485" s="53"/>
      <c r="BU485" s="53"/>
      <c r="BV485" s="53"/>
    </row>
    <row r="486" spans="2:74" ht="15">
      <c r="B486" s="68"/>
      <c r="C486" s="68"/>
      <c r="D486" s="69"/>
      <c r="E486" s="90"/>
      <c r="F486" s="69"/>
      <c r="G486" s="69"/>
      <c r="H486" s="70"/>
      <c r="I486" s="69"/>
      <c r="J486" s="69"/>
      <c r="K486" s="70"/>
      <c r="L486" s="69"/>
      <c r="M486" s="69"/>
      <c r="N486" s="69"/>
      <c r="O486" s="69"/>
      <c r="P486" s="69"/>
      <c r="Q486" s="69"/>
      <c r="R486" s="71"/>
      <c r="S486" s="69"/>
      <c r="T486" s="69"/>
      <c r="W486" s="53"/>
      <c r="BU486" s="53"/>
      <c r="BV486" s="53"/>
    </row>
    <row r="487" spans="2:74" ht="15">
      <c r="B487" s="68"/>
      <c r="C487" s="68"/>
      <c r="D487" s="69"/>
      <c r="E487" s="90"/>
      <c r="F487" s="69"/>
      <c r="G487" s="69"/>
      <c r="H487" s="70"/>
      <c r="I487" s="69"/>
      <c r="J487" s="69"/>
      <c r="K487" s="70"/>
      <c r="L487" s="69"/>
      <c r="M487" s="69"/>
      <c r="N487" s="69"/>
      <c r="O487" s="69"/>
      <c r="P487" s="69"/>
      <c r="Q487" s="69"/>
      <c r="R487" s="71"/>
      <c r="S487" s="69"/>
      <c r="T487" s="69"/>
      <c r="W487" s="53"/>
      <c r="BU487" s="53"/>
      <c r="BV487" s="53"/>
    </row>
    <row r="488" spans="2:74" ht="15">
      <c r="B488" s="68"/>
      <c r="C488" s="68"/>
      <c r="D488" s="69"/>
      <c r="E488" s="90"/>
      <c r="F488" s="69"/>
      <c r="G488" s="69"/>
      <c r="H488" s="70"/>
      <c r="I488" s="69"/>
      <c r="J488" s="69"/>
      <c r="K488" s="70"/>
      <c r="L488" s="69"/>
      <c r="M488" s="69"/>
      <c r="N488" s="69"/>
      <c r="O488" s="69"/>
      <c r="P488" s="69"/>
      <c r="Q488" s="69"/>
      <c r="R488" s="71"/>
      <c r="S488" s="69"/>
      <c r="T488" s="69"/>
      <c r="W488" s="53"/>
      <c r="BU488" s="53"/>
      <c r="BV488" s="53"/>
    </row>
    <row r="489" spans="2:74" ht="15">
      <c r="B489" s="68"/>
      <c r="C489" s="68"/>
      <c r="D489" s="69"/>
      <c r="E489" s="90"/>
      <c r="F489" s="69"/>
      <c r="G489" s="69"/>
      <c r="H489" s="70"/>
      <c r="I489" s="69"/>
      <c r="J489" s="69"/>
      <c r="K489" s="70"/>
      <c r="L489" s="69"/>
      <c r="M489" s="69"/>
      <c r="N489" s="69"/>
      <c r="O489" s="69"/>
      <c r="P489" s="69"/>
      <c r="Q489" s="69"/>
      <c r="R489" s="71"/>
      <c r="S489" s="69"/>
      <c r="T489" s="69"/>
      <c r="W489" s="53"/>
      <c r="BU489" s="53"/>
      <c r="BV489" s="53"/>
    </row>
    <row r="490" spans="2:74" ht="15">
      <c r="B490" s="68"/>
      <c r="C490" s="68"/>
      <c r="D490" s="69"/>
      <c r="E490" s="90"/>
      <c r="F490" s="69"/>
      <c r="G490" s="69"/>
      <c r="H490" s="70"/>
      <c r="I490" s="69"/>
      <c r="J490" s="69"/>
      <c r="K490" s="70"/>
      <c r="L490" s="69"/>
      <c r="M490" s="69"/>
      <c r="N490" s="69"/>
      <c r="O490" s="69"/>
      <c r="P490" s="69"/>
      <c r="Q490" s="69"/>
      <c r="R490" s="71"/>
      <c r="S490" s="69"/>
      <c r="T490" s="69"/>
      <c r="W490" s="53"/>
      <c r="BU490" s="53"/>
      <c r="BV490" s="53"/>
    </row>
    <row r="491" spans="2:74" ht="15">
      <c r="B491" s="68"/>
      <c r="C491" s="68"/>
      <c r="D491" s="69"/>
      <c r="E491" s="90"/>
      <c r="F491" s="69"/>
      <c r="G491" s="69"/>
      <c r="H491" s="70"/>
      <c r="I491" s="69"/>
      <c r="J491" s="69"/>
      <c r="K491" s="70"/>
      <c r="L491" s="69"/>
      <c r="M491" s="69"/>
      <c r="N491" s="69"/>
      <c r="O491" s="69"/>
      <c r="P491" s="69"/>
      <c r="Q491" s="69"/>
      <c r="R491" s="71"/>
      <c r="S491" s="69"/>
      <c r="T491" s="69"/>
      <c r="W491" s="53"/>
      <c r="BU491" s="53"/>
      <c r="BV491" s="53"/>
    </row>
    <row r="492" spans="2:74" ht="15">
      <c r="B492" s="68"/>
      <c r="C492" s="68"/>
      <c r="D492" s="69"/>
      <c r="E492" s="90"/>
      <c r="F492" s="69"/>
      <c r="G492" s="69"/>
      <c r="H492" s="70"/>
      <c r="I492" s="69"/>
      <c r="J492" s="69"/>
      <c r="K492" s="70"/>
      <c r="L492" s="69"/>
      <c r="M492" s="69"/>
      <c r="N492" s="69"/>
      <c r="O492" s="69"/>
      <c r="P492" s="69"/>
      <c r="Q492" s="69"/>
      <c r="R492" s="71"/>
      <c r="S492" s="69"/>
      <c r="T492" s="69"/>
      <c r="W492" s="53"/>
      <c r="BU492" s="53"/>
      <c r="BV492" s="53"/>
    </row>
    <row r="493" spans="2:74" ht="15">
      <c r="B493" s="68"/>
      <c r="C493" s="68"/>
      <c r="D493" s="69"/>
      <c r="E493" s="90"/>
      <c r="F493" s="69"/>
      <c r="G493" s="69"/>
      <c r="H493" s="70"/>
      <c r="I493" s="69"/>
      <c r="J493" s="69"/>
      <c r="K493" s="70"/>
      <c r="L493" s="69"/>
      <c r="M493" s="69"/>
      <c r="N493" s="69"/>
      <c r="O493" s="69"/>
      <c r="P493" s="69"/>
      <c r="Q493" s="69"/>
      <c r="R493" s="71"/>
      <c r="S493" s="69"/>
      <c r="T493" s="69"/>
      <c r="W493" s="53"/>
      <c r="BU493" s="53"/>
      <c r="BV493" s="53"/>
    </row>
    <row r="494" spans="2:74" ht="15">
      <c r="B494" s="68"/>
      <c r="C494" s="68"/>
      <c r="D494" s="69"/>
      <c r="E494" s="90"/>
      <c r="F494" s="69"/>
      <c r="G494" s="69"/>
      <c r="H494" s="70"/>
      <c r="I494" s="69"/>
      <c r="J494" s="69"/>
      <c r="K494" s="70"/>
      <c r="L494" s="69"/>
      <c r="M494" s="69"/>
      <c r="N494" s="69"/>
      <c r="O494" s="69"/>
      <c r="P494" s="69"/>
      <c r="Q494" s="69"/>
      <c r="R494" s="71"/>
      <c r="S494" s="69"/>
      <c r="T494" s="69"/>
      <c r="W494" s="53"/>
      <c r="BU494" s="53"/>
      <c r="BV494" s="53"/>
    </row>
    <row r="495" spans="2:74" ht="15">
      <c r="B495" s="68"/>
      <c r="C495" s="68"/>
      <c r="D495" s="69"/>
      <c r="E495" s="90"/>
      <c r="F495" s="69"/>
      <c r="G495" s="69"/>
      <c r="H495" s="70"/>
      <c r="I495" s="69"/>
      <c r="J495" s="69"/>
      <c r="K495" s="70"/>
      <c r="L495" s="69"/>
      <c r="M495" s="69"/>
      <c r="N495" s="69"/>
      <c r="O495" s="69"/>
      <c r="P495" s="69"/>
      <c r="Q495" s="69"/>
      <c r="R495" s="71"/>
      <c r="S495" s="69"/>
      <c r="T495" s="69"/>
      <c r="W495" s="53"/>
      <c r="BU495" s="53"/>
      <c r="BV495" s="53"/>
    </row>
    <row r="496" spans="2:74" ht="15">
      <c r="B496" s="68"/>
      <c r="C496" s="68"/>
      <c r="D496" s="69"/>
      <c r="E496" s="90"/>
      <c r="F496" s="69"/>
      <c r="G496" s="69"/>
      <c r="H496" s="70"/>
      <c r="I496" s="69"/>
      <c r="J496" s="69"/>
      <c r="K496" s="70"/>
      <c r="L496" s="69"/>
      <c r="M496" s="69"/>
      <c r="N496" s="69"/>
      <c r="O496" s="69"/>
      <c r="P496" s="69"/>
      <c r="Q496" s="69"/>
      <c r="R496" s="71"/>
      <c r="S496" s="69"/>
      <c r="T496" s="69"/>
      <c r="W496" s="53"/>
      <c r="BU496" s="53"/>
      <c r="BV496" s="53"/>
    </row>
    <row r="497" spans="2:74" ht="15">
      <c r="B497" s="68"/>
      <c r="C497" s="68"/>
      <c r="D497" s="69"/>
      <c r="E497" s="90"/>
      <c r="F497" s="69"/>
      <c r="G497" s="69"/>
      <c r="H497" s="70"/>
      <c r="I497" s="69"/>
      <c r="J497" s="69"/>
      <c r="K497" s="70"/>
      <c r="L497" s="69"/>
      <c r="M497" s="69"/>
      <c r="N497" s="69"/>
      <c r="O497" s="69"/>
      <c r="P497" s="69"/>
      <c r="Q497" s="69"/>
      <c r="R497" s="71"/>
      <c r="S497" s="69"/>
      <c r="T497" s="69"/>
      <c r="W497" s="53"/>
      <c r="BU497" s="53"/>
      <c r="BV497" s="53"/>
    </row>
    <row r="498" spans="2:74" ht="15">
      <c r="B498" s="68"/>
      <c r="C498" s="68"/>
      <c r="D498" s="69"/>
      <c r="E498" s="90"/>
      <c r="F498" s="69"/>
      <c r="G498" s="69"/>
      <c r="H498" s="70"/>
      <c r="I498" s="69"/>
      <c r="J498" s="69"/>
      <c r="K498" s="70"/>
      <c r="L498" s="69"/>
      <c r="M498" s="69"/>
      <c r="N498" s="69"/>
      <c r="O498" s="69"/>
      <c r="P498" s="69"/>
      <c r="Q498" s="69"/>
      <c r="R498" s="71"/>
      <c r="S498" s="69"/>
      <c r="T498" s="69"/>
      <c r="W498" s="53"/>
      <c r="BU498" s="53"/>
      <c r="BV498" s="53"/>
    </row>
    <row r="499" spans="2:74" ht="15">
      <c r="B499" s="68"/>
      <c r="C499" s="68"/>
      <c r="D499" s="69"/>
      <c r="E499" s="90"/>
      <c r="F499" s="69"/>
      <c r="G499" s="69"/>
      <c r="H499" s="70"/>
      <c r="I499" s="69"/>
      <c r="J499" s="69"/>
      <c r="K499" s="70"/>
      <c r="L499" s="69"/>
      <c r="M499" s="69"/>
      <c r="N499" s="69"/>
      <c r="O499" s="69"/>
      <c r="P499" s="69"/>
      <c r="Q499" s="69"/>
      <c r="R499" s="71"/>
      <c r="S499" s="69"/>
      <c r="T499" s="69"/>
      <c r="W499" s="53"/>
      <c r="BU499" s="53"/>
      <c r="BV499" s="53"/>
    </row>
    <row r="500" spans="2:74" ht="15">
      <c r="B500" s="68"/>
      <c r="C500" s="68"/>
      <c r="D500" s="69"/>
      <c r="E500" s="90"/>
      <c r="F500" s="69"/>
      <c r="G500" s="69"/>
      <c r="H500" s="70"/>
      <c r="I500" s="69"/>
      <c r="J500" s="69"/>
      <c r="K500" s="70"/>
      <c r="L500" s="69"/>
      <c r="M500" s="69"/>
      <c r="N500" s="69"/>
      <c r="O500" s="69"/>
      <c r="P500" s="69"/>
      <c r="Q500" s="69"/>
      <c r="R500" s="71"/>
      <c r="S500" s="69"/>
      <c r="T500" s="69"/>
      <c r="W500" s="53"/>
      <c r="BU500" s="53"/>
      <c r="BV500" s="53"/>
    </row>
    <row r="501" spans="2:74" ht="15">
      <c r="B501" s="68"/>
      <c r="C501" s="68"/>
      <c r="D501" s="69"/>
      <c r="E501" s="90"/>
      <c r="F501" s="69"/>
      <c r="G501" s="69"/>
      <c r="H501" s="70"/>
      <c r="I501" s="69"/>
      <c r="J501" s="69"/>
      <c r="K501" s="70"/>
      <c r="L501" s="69"/>
      <c r="M501" s="69"/>
      <c r="N501" s="69"/>
      <c r="O501" s="69"/>
      <c r="P501" s="69"/>
      <c r="Q501" s="69"/>
      <c r="R501" s="71"/>
      <c r="S501" s="69"/>
      <c r="T501" s="69"/>
      <c r="W501" s="53"/>
      <c r="BU501" s="53"/>
      <c r="BV501" s="53"/>
    </row>
    <row r="502" spans="2:74" ht="15">
      <c r="B502" s="68"/>
      <c r="C502" s="68"/>
      <c r="D502" s="69"/>
      <c r="E502" s="90"/>
      <c r="F502" s="69"/>
      <c r="G502" s="69"/>
      <c r="H502" s="70"/>
      <c r="I502" s="69"/>
      <c r="J502" s="69"/>
      <c r="K502" s="70"/>
      <c r="L502" s="69"/>
      <c r="M502" s="69"/>
      <c r="N502" s="69"/>
      <c r="O502" s="69"/>
      <c r="P502" s="69"/>
      <c r="Q502" s="69"/>
      <c r="R502" s="71"/>
      <c r="S502" s="69"/>
      <c r="T502" s="69"/>
      <c r="W502" s="53"/>
      <c r="BU502" s="53"/>
      <c r="BV502" s="53"/>
    </row>
    <row r="503" spans="2:74" ht="15">
      <c r="B503" s="68"/>
      <c r="C503" s="68"/>
      <c r="D503" s="69"/>
      <c r="E503" s="90"/>
      <c r="F503" s="69"/>
      <c r="G503" s="69"/>
      <c r="H503" s="70"/>
      <c r="I503" s="69"/>
      <c r="J503" s="69"/>
      <c r="K503" s="70"/>
      <c r="L503" s="69"/>
      <c r="M503" s="69"/>
      <c r="N503" s="69"/>
      <c r="O503" s="69"/>
      <c r="P503" s="69"/>
      <c r="Q503" s="69"/>
      <c r="R503" s="71"/>
      <c r="S503" s="69"/>
      <c r="T503" s="69"/>
      <c r="W503" s="53"/>
      <c r="BU503" s="53"/>
      <c r="BV503" s="53"/>
    </row>
    <row r="504" spans="2:74" ht="15">
      <c r="B504" s="68"/>
      <c r="C504" s="68"/>
      <c r="D504" s="69"/>
      <c r="E504" s="90"/>
      <c r="F504" s="69"/>
      <c r="G504" s="69"/>
      <c r="H504" s="70"/>
      <c r="I504" s="69"/>
      <c r="J504" s="69"/>
      <c r="K504" s="70"/>
      <c r="L504" s="69"/>
      <c r="M504" s="69"/>
      <c r="N504" s="69"/>
      <c r="O504" s="69"/>
      <c r="P504" s="69"/>
      <c r="Q504" s="69"/>
      <c r="R504" s="71"/>
      <c r="S504" s="69"/>
      <c r="T504" s="69"/>
      <c r="W504" s="53"/>
      <c r="BU504" s="53"/>
      <c r="BV504" s="53"/>
    </row>
    <row r="505" spans="2:74" ht="15">
      <c r="B505" s="68"/>
      <c r="C505" s="68"/>
      <c r="D505" s="69"/>
      <c r="E505" s="90"/>
      <c r="F505" s="69"/>
      <c r="G505" s="69"/>
      <c r="H505" s="70"/>
      <c r="I505" s="69"/>
      <c r="J505" s="69"/>
      <c r="K505" s="70"/>
      <c r="L505" s="69"/>
      <c r="M505" s="69"/>
      <c r="N505" s="69"/>
      <c r="O505" s="69"/>
      <c r="P505" s="69"/>
      <c r="Q505" s="69"/>
      <c r="R505" s="71"/>
      <c r="S505" s="69"/>
      <c r="T505" s="69"/>
      <c r="W505" s="53"/>
      <c r="BU505" s="53"/>
      <c r="BV505" s="53"/>
    </row>
    <row r="506" spans="2:74" ht="15">
      <c r="B506" s="68"/>
      <c r="C506" s="68"/>
      <c r="D506" s="69"/>
      <c r="E506" s="90"/>
      <c r="F506" s="69"/>
      <c r="G506" s="69"/>
      <c r="H506" s="70"/>
      <c r="I506" s="69"/>
      <c r="J506" s="69"/>
      <c r="K506" s="70"/>
      <c r="L506" s="69"/>
      <c r="M506" s="69"/>
      <c r="N506" s="69"/>
      <c r="O506" s="69"/>
      <c r="P506" s="69"/>
      <c r="Q506" s="69"/>
      <c r="R506" s="71"/>
      <c r="S506" s="69"/>
      <c r="T506" s="69"/>
      <c r="W506" s="53"/>
      <c r="BU506" s="53"/>
      <c r="BV506" s="53"/>
    </row>
    <row r="507" spans="2:74" ht="15">
      <c r="B507" s="68"/>
      <c r="C507" s="68"/>
      <c r="D507" s="69"/>
      <c r="E507" s="90"/>
      <c r="F507" s="69"/>
      <c r="G507" s="69"/>
      <c r="H507" s="70"/>
      <c r="I507" s="69"/>
      <c r="J507" s="69"/>
      <c r="K507" s="70"/>
      <c r="L507" s="69"/>
      <c r="M507" s="69"/>
      <c r="N507" s="69"/>
      <c r="O507" s="69"/>
      <c r="P507" s="69"/>
      <c r="Q507" s="69"/>
      <c r="R507" s="71"/>
      <c r="S507" s="69"/>
      <c r="T507" s="69"/>
      <c r="W507" s="53"/>
      <c r="BU507" s="53"/>
      <c r="BV507" s="53"/>
    </row>
    <row r="508" spans="2:74" ht="15">
      <c r="B508" s="68"/>
      <c r="C508" s="68"/>
      <c r="D508" s="69"/>
      <c r="E508" s="90"/>
      <c r="F508" s="69"/>
      <c r="G508" s="69"/>
      <c r="H508" s="70"/>
      <c r="I508" s="69"/>
      <c r="J508" s="69"/>
      <c r="K508" s="70"/>
      <c r="L508" s="69"/>
      <c r="M508" s="69"/>
      <c r="N508" s="69"/>
      <c r="O508" s="69"/>
      <c r="P508" s="69"/>
      <c r="Q508" s="69"/>
      <c r="R508" s="71"/>
      <c r="S508" s="69"/>
      <c r="T508" s="69"/>
      <c r="W508" s="53"/>
      <c r="BU508" s="53"/>
      <c r="BV508" s="53"/>
    </row>
    <row r="509" spans="2:74" ht="15">
      <c r="B509" s="68"/>
      <c r="C509" s="68"/>
      <c r="D509" s="69"/>
      <c r="E509" s="90"/>
      <c r="F509" s="69"/>
      <c r="G509" s="69"/>
      <c r="H509" s="70"/>
      <c r="I509" s="69"/>
      <c r="J509" s="69"/>
      <c r="K509" s="70"/>
      <c r="L509" s="69"/>
      <c r="M509" s="69"/>
      <c r="N509" s="69"/>
      <c r="O509" s="69"/>
      <c r="P509" s="69"/>
      <c r="Q509" s="69"/>
      <c r="R509" s="71"/>
      <c r="S509" s="69"/>
      <c r="T509" s="69"/>
      <c r="W509" s="53"/>
      <c r="BU509" s="53"/>
      <c r="BV509" s="53"/>
    </row>
    <row r="510" spans="2:74" ht="15">
      <c r="B510" s="68"/>
      <c r="C510" s="68"/>
      <c r="D510" s="69"/>
      <c r="E510" s="90"/>
      <c r="F510" s="69"/>
      <c r="G510" s="69"/>
      <c r="H510" s="70"/>
      <c r="I510" s="69"/>
      <c r="J510" s="69"/>
      <c r="K510" s="70"/>
      <c r="L510" s="69"/>
      <c r="M510" s="69"/>
      <c r="N510" s="69"/>
      <c r="O510" s="69"/>
      <c r="P510" s="69"/>
      <c r="Q510" s="69"/>
      <c r="R510" s="71"/>
      <c r="S510" s="69"/>
      <c r="T510" s="69"/>
      <c r="W510" s="53"/>
      <c r="BU510" s="53"/>
      <c r="BV510" s="53"/>
    </row>
    <row r="511" spans="2:74" ht="15">
      <c r="B511" s="68"/>
      <c r="C511" s="68"/>
      <c r="D511" s="69"/>
      <c r="E511" s="90"/>
      <c r="F511" s="69"/>
      <c r="G511" s="69"/>
      <c r="H511" s="70"/>
      <c r="I511" s="69"/>
      <c r="J511" s="69"/>
      <c r="K511" s="70"/>
      <c r="L511" s="69"/>
      <c r="M511" s="69"/>
      <c r="N511" s="69"/>
      <c r="O511" s="69"/>
      <c r="P511" s="69"/>
      <c r="Q511" s="69"/>
      <c r="R511" s="71"/>
      <c r="S511" s="69"/>
      <c r="T511" s="69"/>
      <c r="W511" s="53"/>
      <c r="BU511" s="53"/>
      <c r="BV511" s="53"/>
    </row>
    <row r="512" spans="2:74" ht="15">
      <c r="B512" s="68"/>
      <c r="C512" s="68"/>
      <c r="D512" s="69"/>
      <c r="E512" s="90"/>
      <c r="F512" s="69"/>
      <c r="G512" s="69"/>
      <c r="H512" s="70"/>
      <c r="I512" s="69"/>
      <c r="J512" s="69"/>
      <c r="K512" s="70"/>
      <c r="L512" s="69"/>
      <c r="M512" s="69"/>
      <c r="N512" s="69"/>
      <c r="O512" s="69"/>
      <c r="P512" s="69"/>
      <c r="Q512" s="69"/>
      <c r="R512" s="71"/>
      <c r="S512" s="69"/>
      <c r="T512" s="69"/>
      <c r="W512" s="53"/>
      <c r="BU512" s="53"/>
      <c r="BV512" s="53"/>
    </row>
    <row r="513" spans="2:74" ht="15">
      <c r="B513" s="68"/>
      <c r="C513" s="68"/>
      <c r="D513" s="69"/>
      <c r="E513" s="90"/>
      <c r="F513" s="69"/>
      <c r="G513" s="69"/>
      <c r="H513" s="70"/>
      <c r="I513" s="69"/>
      <c r="J513" s="69"/>
      <c r="K513" s="70"/>
      <c r="L513" s="69"/>
      <c r="M513" s="69"/>
      <c r="N513" s="69"/>
      <c r="O513" s="69"/>
      <c r="P513" s="69"/>
      <c r="Q513" s="69"/>
      <c r="R513" s="71"/>
      <c r="S513" s="69"/>
      <c r="T513" s="69"/>
      <c r="W513" s="53"/>
      <c r="BU513" s="53"/>
      <c r="BV513" s="53"/>
    </row>
    <row r="514" spans="2:74" ht="15">
      <c r="B514" s="68"/>
      <c r="C514" s="68"/>
      <c r="D514" s="69"/>
      <c r="E514" s="90"/>
      <c r="F514" s="69"/>
      <c r="G514" s="69"/>
      <c r="H514" s="70"/>
      <c r="I514" s="69"/>
      <c r="J514" s="69"/>
      <c r="K514" s="70"/>
      <c r="L514" s="69"/>
      <c r="M514" s="69"/>
      <c r="N514" s="69"/>
      <c r="O514" s="69"/>
      <c r="P514" s="69"/>
      <c r="Q514" s="69"/>
      <c r="R514" s="71"/>
      <c r="S514" s="69"/>
      <c r="T514" s="69"/>
      <c r="W514" s="53"/>
      <c r="BU514" s="53"/>
      <c r="BV514" s="53"/>
    </row>
    <row r="515" spans="2:74" ht="15">
      <c r="B515" s="68"/>
      <c r="C515" s="68"/>
      <c r="D515" s="69"/>
      <c r="E515" s="90"/>
      <c r="F515" s="69"/>
      <c r="G515" s="69"/>
      <c r="H515" s="70"/>
      <c r="I515" s="69"/>
      <c r="J515" s="69"/>
      <c r="K515" s="70"/>
      <c r="L515" s="69"/>
      <c r="M515" s="69"/>
      <c r="N515" s="69"/>
      <c r="O515" s="69"/>
      <c r="P515" s="69"/>
      <c r="Q515" s="69"/>
      <c r="R515" s="71"/>
      <c r="S515" s="69"/>
      <c r="T515" s="69"/>
      <c r="W515" s="53"/>
      <c r="BU515" s="53"/>
      <c r="BV515" s="53"/>
    </row>
    <row r="516" spans="2:74" ht="15">
      <c r="B516" s="68"/>
      <c r="C516" s="68"/>
      <c r="D516" s="69"/>
      <c r="E516" s="90"/>
      <c r="F516" s="69"/>
      <c r="G516" s="69"/>
      <c r="H516" s="70"/>
      <c r="I516" s="69"/>
      <c r="J516" s="69"/>
      <c r="K516" s="70"/>
      <c r="L516" s="69"/>
      <c r="M516" s="69"/>
      <c r="N516" s="69"/>
      <c r="O516" s="69"/>
      <c r="P516" s="69"/>
      <c r="Q516" s="69"/>
      <c r="R516" s="71"/>
      <c r="S516" s="69"/>
      <c r="T516" s="69"/>
      <c r="W516" s="53"/>
      <c r="BU516" s="53"/>
      <c r="BV516" s="53"/>
    </row>
    <row r="517" spans="2:74" ht="15">
      <c r="B517" s="68"/>
      <c r="C517" s="68"/>
      <c r="D517" s="69"/>
      <c r="E517" s="90"/>
      <c r="F517" s="69"/>
      <c r="G517" s="69"/>
      <c r="H517" s="70"/>
      <c r="I517" s="69"/>
      <c r="J517" s="69"/>
      <c r="K517" s="70"/>
      <c r="L517" s="69"/>
      <c r="M517" s="69"/>
      <c r="N517" s="69"/>
      <c r="O517" s="69"/>
      <c r="P517" s="69"/>
      <c r="Q517" s="69"/>
      <c r="R517" s="71"/>
      <c r="S517" s="69"/>
      <c r="T517" s="69"/>
      <c r="W517" s="53"/>
      <c r="BU517" s="53"/>
      <c r="BV517" s="53"/>
    </row>
    <row r="518" spans="2:74" ht="15">
      <c r="B518" s="68"/>
      <c r="C518" s="68"/>
      <c r="D518" s="69"/>
      <c r="E518" s="90"/>
      <c r="F518" s="69"/>
      <c r="G518" s="69"/>
      <c r="H518" s="70"/>
      <c r="I518" s="69"/>
      <c r="J518" s="69"/>
      <c r="K518" s="70"/>
      <c r="L518" s="69"/>
      <c r="M518" s="69"/>
      <c r="N518" s="69"/>
      <c r="O518" s="69"/>
      <c r="P518" s="69"/>
      <c r="Q518" s="69"/>
      <c r="R518" s="71"/>
      <c r="S518" s="69"/>
      <c r="T518" s="69"/>
      <c r="W518" s="53"/>
      <c r="BU518" s="53"/>
      <c r="BV518" s="53"/>
    </row>
    <row r="519" spans="2:74" ht="15">
      <c r="B519" s="68"/>
      <c r="C519" s="68"/>
      <c r="D519" s="69"/>
      <c r="E519" s="90"/>
      <c r="F519" s="69"/>
      <c r="G519" s="69"/>
      <c r="H519" s="70"/>
      <c r="I519" s="69"/>
      <c r="J519" s="69"/>
      <c r="K519" s="70"/>
      <c r="L519" s="69"/>
      <c r="M519" s="69"/>
      <c r="N519" s="69"/>
      <c r="O519" s="69"/>
      <c r="P519" s="69"/>
      <c r="Q519" s="69"/>
      <c r="R519" s="71"/>
      <c r="S519" s="69"/>
      <c r="T519" s="69"/>
      <c r="W519" s="53"/>
      <c r="BU519" s="53"/>
      <c r="BV519" s="53"/>
    </row>
    <row r="520" spans="2:74" ht="15">
      <c r="B520" s="68"/>
      <c r="C520" s="68"/>
      <c r="D520" s="69"/>
      <c r="E520" s="90"/>
      <c r="F520" s="69"/>
      <c r="G520" s="69"/>
      <c r="H520" s="70"/>
      <c r="I520" s="69"/>
      <c r="J520" s="69"/>
      <c r="K520" s="70"/>
      <c r="L520" s="69"/>
      <c r="M520" s="69"/>
      <c r="N520" s="69"/>
      <c r="O520" s="69"/>
      <c r="P520" s="69"/>
      <c r="Q520" s="69"/>
      <c r="R520" s="71"/>
      <c r="S520" s="69"/>
      <c r="T520" s="69"/>
      <c r="W520" s="53"/>
      <c r="BU520" s="53"/>
      <c r="BV520" s="53"/>
    </row>
    <row r="521" spans="2:74" ht="15">
      <c r="B521" s="68"/>
      <c r="C521" s="68"/>
      <c r="D521" s="69"/>
      <c r="E521" s="90"/>
      <c r="F521" s="69"/>
      <c r="G521" s="69"/>
      <c r="H521" s="70"/>
      <c r="I521" s="69"/>
      <c r="J521" s="69"/>
      <c r="K521" s="70"/>
      <c r="L521" s="69"/>
      <c r="M521" s="69"/>
      <c r="N521" s="69"/>
      <c r="O521" s="69"/>
      <c r="P521" s="69"/>
      <c r="Q521" s="69"/>
      <c r="R521" s="71"/>
      <c r="S521" s="69"/>
      <c r="T521" s="69"/>
      <c r="W521" s="53"/>
      <c r="BU521" s="53"/>
      <c r="BV521" s="53"/>
    </row>
    <row r="522" spans="2:74" ht="15">
      <c r="B522" s="68"/>
      <c r="C522" s="68"/>
      <c r="D522" s="69"/>
      <c r="E522" s="90"/>
      <c r="F522" s="69"/>
      <c r="G522" s="69"/>
      <c r="H522" s="70"/>
      <c r="I522" s="69"/>
      <c r="J522" s="69"/>
      <c r="K522" s="70"/>
      <c r="L522" s="69"/>
      <c r="M522" s="69"/>
      <c r="N522" s="69"/>
      <c r="O522" s="69"/>
      <c r="P522" s="69"/>
      <c r="Q522" s="69"/>
      <c r="R522" s="71"/>
      <c r="S522" s="69"/>
      <c r="T522" s="69"/>
      <c r="W522" s="53"/>
      <c r="BU522" s="53"/>
      <c r="BV522" s="53"/>
    </row>
    <row r="523" spans="2:74" ht="15">
      <c r="B523" s="68"/>
      <c r="C523" s="68"/>
      <c r="D523" s="69"/>
      <c r="E523" s="90"/>
      <c r="F523" s="69"/>
      <c r="G523" s="69"/>
      <c r="H523" s="70"/>
      <c r="I523" s="69"/>
      <c r="J523" s="69"/>
      <c r="K523" s="70"/>
      <c r="L523" s="69"/>
      <c r="M523" s="69"/>
      <c r="N523" s="69"/>
      <c r="O523" s="69"/>
      <c r="P523" s="69"/>
      <c r="Q523" s="69"/>
      <c r="R523" s="71"/>
      <c r="S523" s="69"/>
      <c r="T523" s="69"/>
      <c r="W523" s="53"/>
      <c r="BU523" s="53"/>
      <c r="BV523" s="53"/>
    </row>
    <row r="524" spans="2:74" ht="15">
      <c r="B524" s="68"/>
      <c r="C524" s="68"/>
      <c r="D524" s="69"/>
      <c r="E524" s="90"/>
      <c r="F524" s="69"/>
      <c r="G524" s="69"/>
      <c r="H524" s="70"/>
      <c r="I524" s="69"/>
      <c r="J524" s="69"/>
      <c r="K524" s="70"/>
      <c r="L524" s="69"/>
      <c r="M524" s="69"/>
      <c r="N524" s="69"/>
      <c r="O524" s="69"/>
      <c r="P524" s="69"/>
      <c r="Q524" s="69"/>
      <c r="R524" s="71"/>
      <c r="S524" s="69"/>
      <c r="T524" s="69"/>
      <c r="W524" s="53"/>
      <c r="BU524" s="53"/>
      <c r="BV524" s="53"/>
    </row>
    <row r="525" spans="2:74" ht="15">
      <c r="B525" s="68"/>
      <c r="C525" s="68"/>
      <c r="D525" s="69"/>
      <c r="E525" s="90"/>
      <c r="F525" s="69"/>
      <c r="G525" s="69"/>
      <c r="H525" s="70"/>
      <c r="I525" s="69"/>
      <c r="J525" s="69"/>
      <c r="K525" s="70"/>
      <c r="L525" s="69"/>
      <c r="M525" s="69"/>
      <c r="N525" s="69"/>
      <c r="O525" s="69"/>
      <c r="P525" s="69"/>
      <c r="Q525" s="69"/>
      <c r="R525" s="71"/>
      <c r="S525" s="69"/>
      <c r="T525" s="69"/>
      <c r="W525" s="53"/>
      <c r="BU525" s="53"/>
      <c r="BV525" s="53"/>
    </row>
    <row r="526" spans="2:74" ht="15">
      <c r="B526" s="68"/>
      <c r="C526" s="68"/>
      <c r="D526" s="69"/>
      <c r="E526" s="90"/>
      <c r="F526" s="69"/>
      <c r="G526" s="69"/>
      <c r="H526" s="70"/>
      <c r="I526" s="69"/>
      <c r="J526" s="69"/>
      <c r="K526" s="70"/>
      <c r="L526" s="69"/>
      <c r="M526" s="69"/>
      <c r="N526" s="69"/>
      <c r="O526" s="69"/>
      <c r="P526" s="69"/>
      <c r="Q526" s="69"/>
      <c r="R526" s="71"/>
      <c r="S526" s="69"/>
      <c r="T526" s="69"/>
      <c r="W526" s="53"/>
      <c r="BU526" s="53"/>
      <c r="BV526" s="53"/>
    </row>
    <row r="527" spans="2:74" ht="15">
      <c r="B527" s="68"/>
      <c r="C527" s="68"/>
      <c r="D527" s="69"/>
      <c r="E527" s="90"/>
      <c r="F527" s="69"/>
      <c r="G527" s="69"/>
      <c r="H527" s="70"/>
      <c r="I527" s="69"/>
      <c r="J527" s="69"/>
      <c r="K527" s="70"/>
      <c r="L527" s="69"/>
      <c r="M527" s="69"/>
      <c r="N527" s="69"/>
      <c r="O527" s="69"/>
      <c r="P527" s="69"/>
      <c r="Q527" s="69"/>
      <c r="R527" s="71"/>
      <c r="S527" s="69"/>
      <c r="T527" s="69"/>
      <c r="W527" s="53"/>
      <c r="BU527" s="53"/>
      <c r="BV527" s="53"/>
    </row>
    <row r="528" spans="2:74" ht="15">
      <c r="B528" s="68"/>
      <c r="C528" s="68"/>
      <c r="D528" s="69"/>
      <c r="E528" s="90"/>
      <c r="F528" s="69"/>
      <c r="G528" s="69"/>
      <c r="H528" s="70"/>
      <c r="I528" s="69"/>
      <c r="J528" s="69"/>
      <c r="K528" s="70"/>
      <c r="L528" s="69"/>
      <c r="M528" s="69"/>
      <c r="N528" s="69"/>
      <c r="O528" s="69"/>
      <c r="P528" s="69"/>
      <c r="Q528" s="69"/>
      <c r="R528" s="71"/>
      <c r="S528" s="69"/>
      <c r="T528" s="69"/>
      <c r="W528" s="53"/>
      <c r="BU528" s="53"/>
      <c r="BV528" s="53"/>
    </row>
    <row r="529" spans="2:74" ht="15">
      <c r="B529" s="68"/>
      <c r="C529" s="68"/>
      <c r="D529" s="69"/>
      <c r="E529" s="90"/>
      <c r="F529" s="69"/>
      <c r="G529" s="69"/>
      <c r="H529" s="70"/>
      <c r="I529" s="69"/>
      <c r="J529" s="69"/>
      <c r="K529" s="70"/>
      <c r="L529" s="69"/>
      <c r="M529" s="69"/>
      <c r="N529" s="69"/>
      <c r="O529" s="69"/>
      <c r="P529" s="69"/>
      <c r="Q529" s="69"/>
      <c r="R529" s="71"/>
      <c r="S529" s="69"/>
      <c r="T529" s="69"/>
      <c r="W529" s="53"/>
      <c r="BU529" s="53"/>
      <c r="BV529" s="53"/>
    </row>
    <row r="530" spans="2:74" ht="15">
      <c r="B530" s="68"/>
      <c r="C530" s="68"/>
      <c r="D530" s="69"/>
      <c r="E530" s="90"/>
      <c r="F530" s="69"/>
      <c r="G530" s="69"/>
      <c r="H530" s="70"/>
      <c r="I530" s="69"/>
      <c r="J530" s="69"/>
      <c r="K530" s="70"/>
      <c r="L530" s="69"/>
      <c r="M530" s="69"/>
      <c r="N530" s="69"/>
      <c r="O530" s="69"/>
      <c r="P530" s="69"/>
      <c r="Q530" s="69"/>
      <c r="R530" s="71"/>
      <c r="S530" s="69"/>
      <c r="T530" s="69"/>
      <c r="W530" s="53"/>
      <c r="BU530" s="53"/>
      <c r="BV530" s="53"/>
    </row>
    <row r="531" spans="2:74" ht="15">
      <c r="B531" s="68"/>
      <c r="C531" s="68"/>
      <c r="D531" s="69"/>
      <c r="E531" s="90"/>
      <c r="F531" s="69"/>
      <c r="G531" s="69"/>
      <c r="H531" s="70"/>
      <c r="I531" s="69"/>
      <c r="J531" s="69"/>
      <c r="K531" s="70"/>
      <c r="L531" s="69"/>
      <c r="M531" s="69"/>
      <c r="N531" s="69"/>
      <c r="O531" s="69"/>
      <c r="P531" s="69"/>
      <c r="Q531" s="69"/>
      <c r="R531" s="71"/>
      <c r="S531" s="69"/>
      <c r="T531" s="69"/>
      <c r="W531" s="53"/>
      <c r="BU531" s="53"/>
      <c r="BV531" s="53"/>
    </row>
    <row r="532" spans="2:74" ht="15">
      <c r="B532" s="68"/>
      <c r="C532" s="68"/>
      <c r="D532" s="69"/>
      <c r="E532" s="90"/>
      <c r="F532" s="69"/>
      <c r="G532" s="69"/>
      <c r="H532" s="70"/>
      <c r="I532" s="69"/>
      <c r="J532" s="69"/>
      <c r="K532" s="70"/>
      <c r="L532" s="69"/>
      <c r="M532" s="69"/>
      <c r="N532" s="69"/>
      <c r="O532" s="69"/>
      <c r="P532" s="69"/>
      <c r="Q532" s="69"/>
      <c r="R532" s="71"/>
      <c r="S532" s="69"/>
      <c r="T532" s="69"/>
      <c r="W532" s="53"/>
      <c r="BU532" s="53"/>
      <c r="BV532" s="53"/>
    </row>
    <row r="533" spans="2:74" ht="15">
      <c r="B533" s="68"/>
      <c r="C533" s="68"/>
      <c r="D533" s="69"/>
      <c r="E533" s="90"/>
      <c r="F533" s="69"/>
      <c r="G533" s="69"/>
      <c r="H533" s="70"/>
      <c r="I533" s="69"/>
      <c r="J533" s="69"/>
      <c r="K533" s="70"/>
      <c r="L533" s="69"/>
      <c r="M533" s="69"/>
      <c r="N533" s="69"/>
      <c r="O533" s="69"/>
      <c r="P533" s="69"/>
      <c r="Q533" s="69"/>
      <c r="R533" s="71"/>
      <c r="S533" s="69"/>
      <c r="T533" s="69"/>
      <c r="W533" s="53"/>
      <c r="BU533" s="53"/>
      <c r="BV533" s="53"/>
    </row>
    <row r="534" spans="2:74" ht="15">
      <c r="B534" s="68"/>
      <c r="C534" s="68"/>
      <c r="D534" s="69"/>
      <c r="E534" s="90"/>
      <c r="F534" s="69"/>
      <c r="G534" s="69"/>
      <c r="H534" s="70"/>
      <c r="I534" s="69"/>
      <c r="J534" s="69"/>
      <c r="K534" s="70"/>
      <c r="L534" s="69"/>
      <c r="M534" s="69"/>
      <c r="N534" s="69"/>
      <c r="O534" s="69"/>
      <c r="P534" s="69"/>
      <c r="Q534" s="69"/>
      <c r="R534" s="71"/>
      <c r="S534" s="69"/>
      <c r="T534" s="69"/>
      <c r="W534" s="53"/>
      <c r="BU534" s="53"/>
      <c r="BV534" s="53"/>
    </row>
    <row r="535" spans="2:74" ht="15">
      <c r="B535" s="68"/>
      <c r="C535" s="68"/>
      <c r="D535" s="69"/>
      <c r="E535" s="90"/>
      <c r="F535" s="69"/>
      <c r="G535" s="69"/>
      <c r="H535" s="70"/>
      <c r="I535" s="69"/>
      <c r="J535" s="69"/>
      <c r="K535" s="70"/>
      <c r="L535" s="69"/>
      <c r="M535" s="69"/>
      <c r="N535" s="69"/>
      <c r="O535" s="69"/>
      <c r="P535" s="69"/>
      <c r="Q535" s="69"/>
      <c r="R535" s="71"/>
      <c r="S535" s="69"/>
      <c r="T535" s="69"/>
      <c r="W535" s="53"/>
      <c r="BU535" s="53"/>
      <c r="BV535" s="53"/>
    </row>
    <row r="536" spans="2:74" ht="15">
      <c r="B536" s="68"/>
      <c r="C536" s="68"/>
      <c r="D536" s="69"/>
      <c r="E536" s="90"/>
      <c r="F536" s="69"/>
      <c r="G536" s="69"/>
      <c r="H536" s="70"/>
      <c r="I536" s="69"/>
      <c r="J536" s="69"/>
      <c r="K536" s="70"/>
      <c r="L536" s="69"/>
      <c r="M536" s="69"/>
      <c r="N536" s="69"/>
      <c r="O536" s="69"/>
      <c r="P536" s="69"/>
      <c r="Q536" s="69"/>
      <c r="R536" s="71"/>
      <c r="S536" s="69"/>
      <c r="T536" s="69"/>
      <c r="W536" s="53"/>
      <c r="BU536" s="53"/>
      <c r="BV536" s="53"/>
    </row>
    <row r="537" spans="2:74" ht="15">
      <c r="B537" s="68"/>
      <c r="C537" s="68"/>
      <c r="D537" s="69"/>
      <c r="E537" s="90"/>
      <c r="F537" s="69"/>
      <c r="G537" s="69"/>
      <c r="H537" s="70"/>
      <c r="I537" s="69"/>
      <c r="J537" s="69"/>
      <c r="K537" s="70"/>
      <c r="L537" s="69"/>
      <c r="M537" s="69"/>
      <c r="N537" s="69"/>
      <c r="O537" s="69"/>
      <c r="P537" s="69"/>
      <c r="Q537" s="69"/>
      <c r="R537" s="71"/>
      <c r="S537" s="69"/>
      <c r="T537" s="69"/>
      <c r="W537" s="53"/>
      <c r="BU537" s="53"/>
      <c r="BV537" s="53"/>
    </row>
    <row r="538" spans="2:74" ht="15">
      <c r="B538" s="68"/>
      <c r="C538" s="68"/>
      <c r="D538" s="69"/>
      <c r="E538" s="90"/>
      <c r="F538" s="69"/>
      <c r="G538" s="69"/>
      <c r="H538" s="70"/>
      <c r="I538" s="69"/>
      <c r="J538" s="69"/>
      <c r="K538" s="70"/>
      <c r="L538" s="69"/>
      <c r="M538" s="69"/>
      <c r="N538" s="69"/>
      <c r="O538" s="69"/>
      <c r="P538" s="69"/>
      <c r="Q538" s="69"/>
      <c r="R538" s="71"/>
      <c r="S538" s="69"/>
      <c r="T538" s="69"/>
      <c r="W538" s="53"/>
      <c r="BU538" s="53"/>
      <c r="BV538" s="53"/>
    </row>
    <row r="539" spans="2:74" ht="15">
      <c r="B539" s="68"/>
      <c r="C539" s="68"/>
      <c r="D539" s="69"/>
      <c r="E539" s="90"/>
      <c r="F539" s="69"/>
      <c r="G539" s="69"/>
      <c r="H539" s="70"/>
      <c r="I539" s="69"/>
      <c r="J539" s="69"/>
      <c r="K539" s="70"/>
      <c r="L539" s="69"/>
      <c r="M539" s="69"/>
      <c r="N539" s="69"/>
      <c r="O539" s="69"/>
      <c r="P539" s="69"/>
      <c r="Q539" s="69"/>
      <c r="R539" s="71"/>
      <c r="S539" s="69"/>
      <c r="T539" s="69"/>
      <c r="W539" s="53"/>
      <c r="BU539" s="53"/>
      <c r="BV539" s="53"/>
    </row>
    <row r="540" spans="2:74" ht="15">
      <c r="B540" s="68"/>
      <c r="C540" s="68"/>
      <c r="D540" s="69"/>
      <c r="E540" s="90"/>
      <c r="F540" s="69"/>
      <c r="G540" s="69"/>
      <c r="H540" s="70"/>
      <c r="I540" s="69"/>
      <c r="J540" s="69"/>
      <c r="K540" s="70"/>
      <c r="L540" s="69"/>
      <c r="M540" s="69"/>
      <c r="N540" s="69"/>
      <c r="O540" s="69"/>
      <c r="P540" s="69"/>
      <c r="Q540" s="69"/>
      <c r="R540" s="71"/>
      <c r="S540" s="69"/>
      <c r="T540" s="69"/>
      <c r="W540" s="53"/>
      <c r="BU540" s="53"/>
      <c r="BV540" s="53"/>
    </row>
    <row r="541" spans="2:74" ht="15">
      <c r="B541" s="68"/>
      <c r="C541" s="68"/>
      <c r="D541" s="69"/>
      <c r="E541" s="90"/>
      <c r="F541" s="69"/>
      <c r="G541" s="69"/>
      <c r="H541" s="70"/>
      <c r="I541" s="69"/>
      <c r="J541" s="69"/>
      <c r="K541" s="70"/>
      <c r="L541" s="69"/>
      <c r="M541" s="69"/>
      <c r="N541" s="69"/>
      <c r="O541" s="69"/>
      <c r="P541" s="69"/>
      <c r="Q541" s="69"/>
      <c r="R541" s="71"/>
      <c r="S541" s="69"/>
      <c r="T541" s="69"/>
      <c r="W541" s="53"/>
      <c r="BU541" s="53"/>
      <c r="BV541" s="53"/>
    </row>
    <row r="542" spans="2:74" ht="15">
      <c r="B542" s="68"/>
      <c r="C542" s="68"/>
      <c r="D542" s="69"/>
      <c r="E542" s="90"/>
      <c r="F542" s="69"/>
      <c r="G542" s="69"/>
      <c r="H542" s="70"/>
      <c r="I542" s="69"/>
      <c r="J542" s="69"/>
      <c r="K542" s="70"/>
      <c r="L542" s="69"/>
      <c r="M542" s="69"/>
      <c r="N542" s="69"/>
      <c r="O542" s="69"/>
      <c r="P542" s="69"/>
      <c r="Q542" s="69"/>
      <c r="R542" s="71"/>
      <c r="S542" s="69"/>
      <c r="T542" s="69"/>
      <c r="W542" s="53"/>
      <c r="BU542" s="53"/>
      <c r="BV542" s="53"/>
    </row>
    <row r="543" spans="2:74" ht="15">
      <c r="B543" s="68"/>
      <c r="C543" s="68"/>
      <c r="D543" s="69"/>
      <c r="E543" s="90"/>
      <c r="F543" s="69"/>
      <c r="G543" s="69"/>
      <c r="H543" s="70"/>
      <c r="I543" s="69"/>
      <c r="J543" s="69"/>
      <c r="K543" s="70"/>
      <c r="L543" s="69"/>
      <c r="M543" s="69"/>
      <c r="N543" s="69"/>
      <c r="O543" s="69"/>
      <c r="P543" s="69"/>
      <c r="Q543" s="69"/>
      <c r="R543" s="71"/>
      <c r="S543" s="69"/>
      <c r="T543" s="69"/>
      <c r="W543" s="53"/>
      <c r="BU543" s="53"/>
      <c r="BV543" s="53"/>
    </row>
    <row r="544" spans="2:74" ht="15">
      <c r="B544" s="68"/>
      <c r="C544" s="68"/>
      <c r="D544" s="69"/>
      <c r="E544" s="90"/>
      <c r="F544" s="69"/>
      <c r="G544" s="69"/>
      <c r="H544" s="70"/>
      <c r="I544" s="69"/>
      <c r="J544" s="69"/>
      <c r="K544" s="70"/>
      <c r="L544" s="69"/>
      <c r="M544" s="69"/>
      <c r="N544" s="69"/>
      <c r="O544" s="69"/>
      <c r="P544" s="69"/>
      <c r="Q544" s="69"/>
      <c r="R544" s="71"/>
      <c r="S544" s="69"/>
      <c r="T544" s="69"/>
      <c r="W544" s="53"/>
      <c r="BU544" s="53"/>
      <c r="BV544" s="53"/>
    </row>
    <row r="545" spans="2:74" ht="15">
      <c r="B545" s="68"/>
      <c r="C545" s="68"/>
      <c r="D545" s="69"/>
      <c r="E545" s="90"/>
      <c r="F545" s="69"/>
      <c r="G545" s="69"/>
      <c r="H545" s="70"/>
      <c r="I545" s="69"/>
      <c r="J545" s="69"/>
      <c r="K545" s="70"/>
      <c r="L545" s="69"/>
      <c r="M545" s="69"/>
      <c r="N545" s="69"/>
      <c r="O545" s="69"/>
      <c r="P545" s="69"/>
      <c r="Q545" s="69"/>
      <c r="R545" s="71"/>
      <c r="S545" s="69"/>
      <c r="T545" s="69"/>
      <c r="W545" s="53"/>
      <c r="BU545" s="53"/>
      <c r="BV545" s="53"/>
    </row>
    <row r="546" spans="2:74" ht="15">
      <c r="B546" s="68"/>
      <c r="C546" s="68"/>
      <c r="D546" s="69"/>
      <c r="E546" s="90"/>
      <c r="F546" s="69"/>
      <c r="G546" s="69"/>
      <c r="H546" s="70"/>
      <c r="I546" s="69"/>
      <c r="J546" s="69"/>
      <c r="K546" s="70"/>
      <c r="L546" s="69"/>
      <c r="M546" s="69"/>
      <c r="N546" s="69"/>
      <c r="O546" s="69"/>
      <c r="P546" s="69"/>
      <c r="Q546" s="69"/>
      <c r="R546" s="71"/>
      <c r="S546" s="69"/>
      <c r="T546" s="69"/>
      <c r="W546" s="53"/>
      <c r="BU546" s="53"/>
      <c r="BV546" s="53"/>
    </row>
    <row r="547" spans="2:74" ht="15">
      <c r="B547" s="68"/>
      <c r="C547" s="68"/>
      <c r="D547" s="69"/>
      <c r="E547" s="90"/>
      <c r="F547" s="69"/>
      <c r="G547" s="69"/>
      <c r="H547" s="70"/>
      <c r="I547" s="69"/>
      <c r="J547" s="69"/>
      <c r="K547" s="70"/>
      <c r="L547" s="69"/>
      <c r="M547" s="69"/>
      <c r="N547" s="69"/>
      <c r="O547" s="69"/>
      <c r="P547" s="69"/>
      <c r="Q547" s="69"/>
      <c r="R547" s="71"/>
      <c r="S547" s="69"/>
      <c r="T547" s="69"/>
      <c r="W547" s="53"/>
      <c r="BU547" s="53"/>
      <c r="BV547" s="53"/>
    </row>
    <row r="548" spans="2:74" ht="15">
      <c r="B548" s="68"/>
      <c r="C548" s="68"/>
      <c r="D548" s="69"/>
      <c r="E548" s="90"/>
      <c r="F548" s="69"/>
      <c r="G548" s="69"/>
      <c r="H548" s="70"/>
      <c r="I548" s="69"/>
      <c r="J548" s="69"/>
      <c r="K548" s="70"/>
      <c r="L548" s="69"/>
      <c r="M548" s="69"/>
      <c r="N548" s="69"/>
      <c r="O548" s="69"/>
      <c r="P548" s="69"/>
      <c r="Q548" s="69"/>
      <c r="R548" s="71"/>
      <c r="S548" s="69"/>
      <c r="T548" s="69"/>
      <c r="W548" s="53"/>
      <c r="BU548" s="53"/>
      <c r="BV548" s="53"/>
    </row>
    <row r="549" spans="2:74" ht="15">
      <c r="B549" s="68"/>
      <c r="C549" s="68"/>
      <c r="D549" s="69"/>
      <c r="E549" s="90"/>
      <c r="F549" s="69"/>
      <c r="G549" s="69"/>
      <c r="H549" s="70"/>
      <c r="I549" s="69"/>
      <c r="J549" s="69"/>
      <c r="K549" s="70"/>
      <c r="L549" s="69"/>
      <c r="M549" s="69"/>
      <c r="N549" s="69"/>
      <c r="O549" s="69"/>
      <c r="P549" s="69"/>
      <c r="Q549" s="69"/>
      <c r="R549" s="71"/>
      <c r="S549" s="69"/>
      <c r="T549" s="69"/>
      <c r="W549" s="53"/>
      <c r="BU549" s="53"/>
      <c r="BV549" s="53"/>
    </row>
    <row r="550" spans="2:74" ht="15">
      <c r="B550" s="68"/>
      <c r="C550" s="68"/>
      <c r="D550" s="69"/>
      <c r="E550" s="90"/>
      <c r="F550" s="69"/>
      <c r="G550" s="69"/>
      <c r="H550" s="70"/>
      <c r="I550" s="69"/>
      <c r="J550" s="69"/>
      <c r="K550" s="70"/>
      <c r="L550" s="69"/>
      <c r="M550" s="69"/>
      <c r="N550" s="69"/>
      <c r="O550" s="69"/>
      <c r="P550" s="69"/>
      <c r="Q550" s="69"/>
      <c r="R550" s="71"/>
      <c r="S550" s="69"/>
      <c r="T550" s="69"/>
      <c r="W550" s="53"/>
      <c r="BU550" s="53"/>
      <c r="BV550" s="53"/>
    </row>
    <row r="551" spans="2:74" ht="15">
      <c r="B551" s="68"/>
      <c r="C551" s="68"/>
      <c r="D551" s="69"/>
      <c r="E551" s="90"/>
      <c r="F551" s="69"/>
      <c r="G551" s="69"/>
      <c r="H551" s="70"/>
      <c r="I551" s="69"/>
      <c r="J551" s="69"/>
      <c r="K551" s="70"/>
      <c r="L551" s="69"/>
      <c r="M551" s="69"/>
      <c r="N551" s="69"/>
      <c r="O551" s="69"/>
      <c r="P551" s="69"/>
      <c r="Q551" s="69"/>
      <c r="R551" s="71"/>
      <c r="S551" s="69"/>
      <c r="T551" s="69"/>
      <c r="W551" s="53"/>
      <c r="BU551" s="53"/>
      <c r="BV551" s="53"/>
    </row>
    <row r="552" spans="2:74" ht="15">
      <c r="B552" s="68"/>
      <c r="C552" s="68"/>
      <c r="D552" s="69"/>
      <c r="E552" s="90"/>
      <c r="F552" s="69"/>
      <c r="G552" s="69"/>
      <c r="H552" s="70"/>
      <c r="I552" s="69"/>
      <c r="J552" s="69"/>
      <c r="K552" s="70"/>
      <c r="L552" s="69"/>
      <c r="M552" s="69"/>
      <c r="N552" s="69"/>
      <c r="O552" s="69"/>
      <c r="P552" s="69"/>
      <c r="Q552" s="69"/>
      <c r="R552" s="71"/>
      <c r="S552" s="69"/>
      <c r="T552" s="69"/>
      <c r="W552" s="53"/>
      <c r="BU552" s="53"/>
      <c r="BV552" s="53"/>
    </row>
    <row r="553" spans="2:74" ht="15">
      <c r="B553" s="68"/>
      <c r="C553" s="68"/>
      <c r="D553" s="69"/>
      <c r="E553" s="90"/>
      <c r="F553" s="69"/>
      <c r="G553" s="69"/>
      <c r="H553" s="70"/>
      <c r="I553" s="69"/>
      <c r="J553" s="69"/>
      <c r="K553" s="70"/>
      <c r="L553" s="69"/>
      <c r="M553" s="69"/>
      <c r="N553" s="69"/>
      <c r="O553" s="69"/>
      <c r="P553" s="69"/>
      <c r="Q553" s="69"/>
      <c r="R553" s="71"/>
      <c r="S553" s="69"/>
      <c r="T553" s="69"/>
      <c r="W553" s="53"/>
      <c r="BU553" s="53"/>
      <c r="BV553" s="53"/>
    </row>
    <row r="554" spans="2:74" ht="15">
      <c r="B554" s="68"/>
      <c r="C554" s="68"/>
      <c r="D554" s="69"/>
      <c r="E554" s="90"/>
      <c r="F554" s="69"/>
      <c r="G554" s="69"/>
      <c r="H554" s="70"/>
      <c r="I554" s="69"/>
      <c r="J554" s="69"/>
      <c r="K554" s="70"/>
      <c r="L554" s="69"/>
      <c r="M554" s="69"/>
      <c r="N554" s="69"/>
      <c r="O554" s="69"/>
      <c r="P554" s="69"/>
      <c r="Q554" s="69"/>
      <c r="R554" s="71"/>
      <c r="S554" s="69"/>
      <c r="T554" s="69"/>
      <c r="W554" s="53"/>
      <c r="BU554" s="53"/>
      <c r="BV554" s="53"/>
    </row>
    <row r="555" spans="2:74" ht="15">
      <c r="B555" s="68"/>
      <c r="C555" s="68"/>
      <c r="D555" s="69"/>
      <c r="E555" s="90"/>
      <c r="F555" s="69"/>
      <c r="G555" s="69"/>
      <c r="H555" s="70"/>
      <c r="I555" s="69"/>
      <c r="J555" s="69"/>
      <c r="K555" s="70"/>
      <c r="L555" s="69"/>
      <c r="M555" s="69"/>
      <c r="N555" s="69"/>
      <c r="O555" s="69"/>
      <c r="P555" s="69"/>
      <c r="Q555" s="69"/>
      <c r="R555" s="71"/>
      <c r="S555" s="69"/>
      <c r="T555" s="69"/>
      <c r="W555" s="53"/>
      <c r="BU555" s="53"/>
      <c r="BV555" s="53"/>
    </row>
    <row r="556" spans="2:74" ht="15">
      <c r="B556" s="68"/>
      <c r="C556" s="68"/>
      <c r="D556" s="69"/>
      <c r="E556" s="90"/>
      <c r="F556" s="69"/>
      <c r="G556" s="69"/>
      <c r="H556" s="70"/>
      <c r="I556" s="69"/>
      <c r="J556" s="69"/>
      <c r="K556" s="70"/>
      <c r="L556" s="69"/>
      <c r="M556" s="69"/>
      <c r="N556" s="69"/>
      <c r="O556" s="69"/>
      <c r="P556" s="69"/>
      <c r="Q556" s="69"/>
      <c r="R556" s="71"/>
      <c r="S556" s="69"/>
      <c r="T556" s="69"/>
      <c r="W556" s="53"/>
      <c r="BU556" s="53"/>
      <c r="BV556" s="53"/>
    </row>
    <row r="557" spans="2:74" ht="15">
      <c r="B557" s="68"/>
      <c r="C557" s="68"/>
      <c r="D557" s="69"/>
      <c r="E557" s="90"/>
      <c r="F557" s="69"/>
      <c r="G557" s="69"/>
      <c r="H557" s="70"/>
      <c r="I557" s="69"/>
      <c r="J557" s="69"/>
      <c r="K557" s="70"/>
      <c r="L557" s="69"/>
      <c r="M557" s="69"/>
      <c r="N557" s="69"/>
      <c r="O557" s="69"/>
      <c r="P557" s="69"/>
      <c r="Q557" s="69"/>
      <c r="R557" s="71"/>
      <c r="S557" s="69"/>
      <c r="T557" s="69"/>
      <c r="W557" s="53"/>
      <c r="BU557" s="53"/>
      <c r="BV557" s="53"/>
    </row>
    <row r="558" spans="2:74" ht="15">
      <c r="B558" s="68"/>
      <c r="C558" s="68"/>
      <c r="D558" s="69"/>
      <c r="E558" s="90"/>
      <c r="F558" s="69"/>
      <c r="G558" s="69"/>
      <c r="H558" s="70"/>
      <c r="I558" s="69"/>
      <c r="J558" s="69"/>
      <c r="K558" s="70"/>
      <c r="L558" s="69"/>
      <c r="M558" s="69"/>
      <c r="N558" s="69"/>
      <c r="O558" s="69"/>
      <c r="P558" s="69"/>
      <c r="Q558" s="69"/>
      <c r="R558" s="71"/>
      <c r="S558" s="69"/>
      <c r="T558" s="69"/>
      <c r="W558" s="53"/>
      <c r="BU558" s="53"/>
      <c r="BV558" s="53"/>
    </row>
    <row r="559" spans="2:74" ht="15">
      <c r="B559" s="68"/>
      <c r="C559" s="68"/>
      <c r="D559" s="69"/>
      <c r="E559" s="90"/>
      <c r="F559" s="69"/>
      <c r="G559" s="69"/>
      <c r="H559" s="70"/>
      <c r="I559" s="69"/>
      <c r="J559" s="69"/>
      <c r="K559" s="70"/>
      <c r="L559" s="69"/>
      <c r="M559" s="69"/>
      <c r="N559" s="69"/>
      <c r="O559" s="69"/>
      <c r="P559" s="69"/>
      <c r="Q559" s="69"/>
      <c r="R559" s="71"/>
      <c r="S559" s="69"/>
      <c r="T559" s="69"/>
      <c r="W559" s="53"/>
      <c r="BU559" s="53"/>
      <c r="BV559" s="53"/>
    </row>
    <row r="560" spans="2:74" ht="15">
      <c r="B560" s="68"/>
      <c r="C560" s="68"/>
      <c r="D560" s="69"/>
      <c r="E560" s="90"/>
      <c r="F560" s="69"/>
      <c r="G560" s="69"/>
      <c r="H560" s="70"/>
      <c r="I560" s="69"/>
      <c r="J560" s="69"/>
      <c r="K560" s="70"/>
      <c r="L560" s="69"/>
      <c r="M560" s="69"/>
      <c r="N560" s="69"/>
      <c r="O560" s="69"/>
      <c r="P560" s="69"/>
      <c r="Q560" s="69"/>
      <c r="R560" s="71"/>
      <c r="S560" s="69"/>
      <c r="T560" s="69"/>
      <c r="W560" s="53"/>
      <c r="BU560" s="53"/>
      <c r="BV560" s="53"/>
    </row>
    <row r="561" spans="2:74" ht="15">
      <c r="B561" s="68"/>
      <c r="C561" s="68"/>
      <c r="D561" s="69"/>
      <c r="E561" s="90"/>
      <c r="F561" s="69"/>
      <c r="G561" s="69"/>
      <c r="H561" s="70"/>
      <c r="I561" s="69"/>
      <c r="J561" s="69"/>
      <c r="K561" s="70"/>
      <c r="L561" s="69"/>
      <c r="M561" s="69"/>
      <c r="N561" s="69"/>
      <c r="O561" s="69"/>
      <c r="P561" s="69"/>
      <c r="Q561" s="69"/>
      <c r="R561" s="71"/>
      <c r="S561" s="69"/>
      <c r="T561" s="69"/>
      <c r="W561" s="53"/>
      <c r="BU561" s="53"/>
      <c r="BV561" s="53"/>
    </row>
    <row r="562" spans="2:74" ht="15">
      <c r="B562" s="68"/>
      <c r="C562" s="68"/>
      <c r="D562" s="69"/>
      <c r="E562" s="90"/>
      <c r="F562" s="69"/>
      <c r="G562" s="69"/>
      <c r="H562" s="70"/>
      <c r="I562" s="69"/>
      <c r="J562" s="69"/>
      <c r="K562" s="70"/>
      <c r="L562" s="69"/>
      <c r="M562" s="69"/>
      <c r="N562" s="69"/>
      <c r="O562" s="69"/>
      <c r="P562" s="69"/>
      <c r="Q562" s="69"/>
      <c r="R562" s="71"/>
      <c r="S562" s="69"/>
      <c r="T562" s="69"/>
      <c r="W562" s="53"/>
      <c r="BU562" s="53"/>
      <c r="BV562" s="53"/>
    </row>
    <row r="563" spans="2:74" ht="15">
      <c r="B563" s="68"/>
      <c r="C563" s="68"/>
      <c r="D563" s="69"/>
      <c r="E563" s="90"/>
      <c r="F563" s="69"/>
      <c r="G563" s="69"/>
      <c r="H563" s="70"/>
      <c r="I563" s="69"/>
      <c r="J563" s="69"/>
      <c r="K563" s="70"/>
      <c r="L563" s="69"/>
      <c r="M563" s="69"/>
      <c r="N563" s="69"/>
      <c r="O563" s="69"/>
      <c r="P563" s="69"/>
      <c r="Q563" s="69"/>
      <c r="R563" s="71"/>
      <c r="S563" s="69"/>
      <c r="T563" s="69"/>
      <c r="W563" s="53"/>
      <c r="BU563" s="53"/>
      <c r="BV563" s="53"/>
    </row>
    <row r="564" spans="2:74" ht="15">
      <c r="B564" s="68"/>
      <c r="C564" s="68"/>
      <c r="D564" s="69"/>
      <c r="E564" s="90"/>
      <c r="F564" s="69"/>
      <c r="G564" s="69"/>
      <c r="H564" s="70"/>
      <c r="I564" s="69"/>
      <c r="J564" s="69"/>
      <c r="K564" s="70"/>
      <c r="L564" s="69"/>
      <c r="M564" s="69"/>
      <c r="N564" s="69"/>
      <c r="O564" s="69"/>
      <c r="P564" s="69"/>
      <c r="Q564" s="69"/>
      <c r="R564" s="71"/>
      <c r="S564" s="69"/>
      <c r="T564" s="69"/>
      <c r="W564" s="53"/>
      <c r="BU564" s="53"/>
      <c r="BV564" s="53"/>
    </row>
    <row r="565" spans="2:74" ht="15">
      <c r="B565" s="68"/>
      <c r="C565" s="68"/>
      <c r="D565" s="69"/>
      <c r="E565" s="90"/>
      <c r="F565" s="69"/>
      <c r="G565" s="69"/>
      <c r="H565" s="70"/>
      <c r="I565" s="69"/>
      <c r="J565" s="69"/>
      <c r="K565" s="70"/>
      <c r="L565" s="69"/>
      <c r="M565" s="69"/>
      <c r="N565" s="69"/>
      <c r="O565" s="69"/>
      <c r="P565" s="69"/>
      <c r="Q565" s="69"/>
      <c r="R565" s="71"/>
      <c r="S565" s="69"/>
      <c r="T565" s="69"/>
      <c r="W565" s="53"/>
      <c r="BU565" s="53"/>
      <c r="BV565" s="53"/>
    </row>
    <row r="566" spans="2:74" ht="15">
      <c r="B566" s="68"/>
      <c r="C566" s="68"/>
      <c r="D566" s="69"/>
      <c r="E566" s="90"/>
      <c r="F566" s="69"/>
      <c r="G566" s="69"/>
      <c r="H566" s="70"/>
      <c r="I566" s="69"/>
      <c r="J566" s="69"/>
      <c r="K566" s="70"/>
      <c r="L566" s="69"/>
      <c r="M566" s="69"/>
      <c r="N566" s="69"/>
      <c r="O566" s="69"/>
      <c r="P566" s="69"/>
      <c r="Q566" s="69"/>
      <c r="R566" s="71"/>
      <c r="S566" s="69"/>
      <c r="T566" s="69"/>
      <c r="W566" s="53"/>
      <c r="BU566" s="53"/>
      <c r="BV566" s="53"/>
    </row>
    <row r="567" spans="2:74" ht="15">
      <c r="B567" s="68"/>
      <c r="C567" s="68"/>
      <c r="D567" s="69"/>
      <c r="E567" s="90"/>
      <c r="F567" s="69"/>
      <c r="G567" s="69"/>
      <c r="H567" s="70"/>
      <c r="I567" s="69"/>
      <c r="J567" s="69"/>
      <c r="K567" s="70"/>
      <c r="L567" s="69"/>
      <c r="M567" s="69"/>
      <c r="N567" s="69"/>
      <c r="O567" s="69"/>
      <c r="P567" s="69"/>
      <c r="Q567" s="69"/>
      <c r="R567" s="71"/>
      <c r="S567" s="69"/>
      <c r="T567" s="69"/>
      <c r="W567" s="53"/>
      <c r="BU567" s="53"/>
      <c r="BV567" s="53"/>
    </row>
    <row r="568" spans="2:74" ht="15">
      <c r="B568" s="68"/>
      <c r="C568" s="68"/>
      <c r="D568" s="69"/>
      <c r="E568" s="90"/>
      <c r="F568" s="69"/>
      <c r="G568" s="69"/>
      <c r="H568" s="70"/>
      <c r="I568" s="69"/>
      <c r="J568" s="69"/>
      <c r="K568" s="70"/>
      <c r="L568" s="69"/>
      <c r="M568" s="69"/>
      <c r="N568" s="69"/>
      <c r="O568" s="69"/>
      <c r="P568" s="69"/>
      <c r="Q568" s="69"/>
      <c r="R568" s="71"/>
      <c r="S568" s="69"/>
      <c r="T568" s="69"/>
      <c r="W568" s="53"/>
      <c r="BU568" s="53"/>
      <c r="BV568" s="53"/>
    </row>
    <row r="569" spans="2:74" ht="15">
      <c r="B569" s="68"/>
      <c r="C569" s="68"/>
      <c r="D569" s="69"/>
      <c r="E569" s="90"/>
      <c r="F569" s="69"/>
      <c r="G569" s="69"/>
      <c r="H569" s="70"/>
      <c r="I569" s="69"/>
      <c r="J569" s="69"/>
      <c r="K569" s="70"/>
      <c r="L569" s="69"/>
      <c r="M569" s="69"/>
      <c r="N569" s="69"/>
      <c r="O569" s="69"/>
      <c r="P569" s="69"/>
      <c r="Q569" s="69"/>
      <c r="R569" s="71"/>
      <c r="S569" s="69"/>
      <c r="T569" s="69"/>
      <c r="W569" s="53"/>
      <c r="BU569" s="53"/>
      <c r="BV569" s="53"/>
    </row>
    <row r="570" spans="2:74" ht="15">
      <c r="B570" s="68"/>
      <c r="C570" s="68"/>
      <c r="D570" s="69"/>
      <c r="E570" s="90"/>
      <c r="F570" s="69"/>
      <c r="G570" s="69"/>
      <c r="H570" s="70"/>
      <c r="I570" s="69"/>
      <c r="J570" s="69"/>
      <c r="K570" s="70"/>
      <c r="L570" s="69"/>
      <c r="M570" s="69"/>
      <c r="N570" s="69"/>
      <c r="O570" s="69"/>
      <c r="P570" s="69"/>
      <c r="Q570" s="69"/>
      <c r="R570" s="71"/>
      <c r="S570" s="69"/>
      <c r="T570" s="69"/>
      <c r="W570" s="53"/>
      <c r="BU570" s="53"/>
      <c r="BV570" s="53"/>
    </row>
    <row r="571" spans="2:74" ht="15">
      <c r="B571" s="68"/>
      <c r="C571" s="68"/>
      <c r="D571" s="69"/>
      <c r="E571" s="90"/>
      <c r="F571" s="69"/>
      <c r="G571" s="69"/>
      <c r="H571" s="70"/>
      <c r="I571" s="69"/>
      <c r="J571" s="69"/>
      <c r="K571" s="70"/>
      <c r="L571" s="69"/>
      <c r="M571" s="69"/>
      <c r="N571" s="69"/>
      <c r="O571" s="69"/>
      <c r="P571" s="69"/>
      <c r="Q571" s="69"/>
      <c r="R571" s="71"/>
      <c r="S571" s="69"/>
      <c r="T571" s="69"/>
      <c r="W571" s="53"/>
      <c r="BU571" s="53"/>
      <c r="BV571" s="53"/>
    </row>
    <row r="572" spans="2:74" ht="15">
      <c r="B572" s="68"/>
      <c r="C572" s="68"/>
      <c r="D572" s="69"/>
      <c r="E572" s="90"/>
      <c r="F572" s="69"/>
      <c r="G572" s="69"/>
      <c r="H572" s="70"/>
      <c r="I572" s="69"/>
      <c r="J572" s="69"/>
      <c r="K572" s="70"/>
      <c r="L572" s="69"/>
      <c r="M572" s="69"/>
      <c r="N572" s="69"/>
      <c r="O572" s="69"/>
      <c r="P572" s="69"/>
      <c r="Q572" s="69"/>
      <c r="R572" s="71"/>
      <c r="S572" s="69"/>
      <c r="T572" s="69"/>
      <c r="W572" s="53"/>
      <c r="BU572" s="53"/>
      <c r="BV572" s="53"/>
    </row>
    <row r="573" spans="2:74" ht="15">
      <c r="B573" s="68"/>
      <c r="C573" s="68"/>
      <c r="D573" s="69"/>
      <c r="E573" s="90"/>
      <c r="F573" s="69"/>
      <c r="G573" s="69"/>
      <c r="H573" s="70"/>
      <c r="I573" s="69"/>
      <c r="J573" s="69"/>
      <c r="K573" s="70"/>
      <c r="L573" s="69"/>
      <c r="M573" s="69"/>
      <c r="N573" s="69"/>
      <c r="O573" s="69"/>
      <c r="P573" s="69"/>
      <c r="Q573" s="69"/>
      <c r="R573" s="71"/>
      <c r="S573" s="69"/>
      <c r="T573" s="69"/>
      <c r="W573" s="53"/>
      <c r="BU573" s="53"/>
      <c r="BV573" s="53"/>
    </row>
    <row r="574" spans="2:74" ht="15">
      <c r="B574" s="68"/>
      <c r="C574" s="68"/>
      <c r="D574" s="69"/>
      <c r="E574" s="90"/>
      <c r="F574" s="69"/>
      <c r="G574" s="69"/>
      <c r="H574" s="70"/>
      <c r="I574" s="69"/>
      <c r="J574" s="69"/>
      <c r="K574" s="70"/>
      <c r="L574" s="69"/>
      <c r="M574" s="69"/>
      <c r="N574" s="69"/>
      <c r="O574" s="69"/>
      <c r="P574" s="69"/>
      <c r="Q574" s="69"/>
      <c r="R574" s="71"/>
      <c r="S574" s="69"/>
      <c r="T574" s="69"/>
      <c r="W574" s="53"/>
      <c r="BU574" s="53"/>
      <c r="BV574" s="53"/>
    </row>
    <row r="575" spans="2:74" ht="15">
      <c r="B575" s="68"/>
      <c r="C575" s="68"/>
      <c r="D575" s="69"/>
      <c r="E575" s="90"/>
      <c r="F575" s="69"/>
      <c r="G575" s="69"/>
      <c r="H575" s="70"/>
      <c r="I575" s="69"/>
      <c r="J575" s="69"/>
      <c r="K575" s="70"/>
      <c r="L575" s="69"/>
      <c r="M575" s="69"/>
      <c r="N575" s="69"/>
      <c r="O575" s="69"/>
      <c r="P575" s="69"/>
      <c r="Q575" s="69"/>
      <c r="R575" s="71"/>
      <c r="S575" s="69"/>
      <c r="T575" s="69"/>
      <c r="W575" s="53"/>
      <c r="BU575" s="53"/>
      <c r="BV575" s="53"/>
    </row>
    <row r="576" spans="2:74" ht="15">
      <c r="B576" s="68"/>
      <c r="C576" s="68"/>
      <c r="D576" s="69"/>
      <c r="E576" s="90"/>
      <c r="F576" s="69"/>
      <c r="G576" s="69"/>
      <c r="H576" s="70"/>
      <c r="I576" s="69"/>
      <c r="J576" s="69"/>
      <c r="K576" s="70"/>
      <c r="L576" s="69"/>
      <c r="M576" s="69"/>
      <c r="N576" s="69"/>
      <c r="O576" s="69"/>
      <c r="P576" s="69"/>
      <c r="Q576" s="69"/>
      <c r="R576" s="71"/>
      <c r="S576" s="69"/>
      <c r="T576" s="69"/>
      <c r="W576" s="53"/>
      <c r="BU576" s="53"/>
      <c r="BV576" s="53"/>
    </row>
    <row r="577" spans="2:74" ht="15">
      <c r="B577" s="68"/>
      <c r="C577" s="68"/>
      <c r="D577" s="69"/>
      <c r="E577" s="90"/>
      <c r="F577" s="69"/>
      <c r="G577" s="69"/>
      <c r="H577" s="70"/>
      <c r="I577" s="69"/>
      <c r="J577" s="69"/>
      <c r="K577" s="70"/>
      <c r="L577" s="69"/>
      <c r="M577" s="69"/>
      <c r="N577" s="69"/>
      <c r="O577" s="69"/>
      <c r="P577" s="69"/>
      <c r="Q577" s="69"/>
      <c r="R577" s="71"/>
      <c r="S577" s="69"/>
      <c r="T577" s="69"/>
      <c r="W577" s="53"/>
      <c r="BU577" s="53"/>
      <c r="BV577" s="53"/>
    </row>
    <row r="578" spans="2:74" ht="15">
      <c r="B578" s="68"/>
      <c r="C578" s="68"/>
      <c r="D578" s="69"/>
      <c r="E578" s="90"/>
      <c r="F578" s="69"/>
      <c r="G578" s="69"/>
      <c r="H578" s="70"/>
      <c r="I578" s="69"/>
      <c r="J578" s="69"/>
      <c r="K578" s="70"/>
      <c r="L578" s="69"/>
      <c r="M578" s="69"/>
      <c r="N578" s="69"/>
      <c r="O578" s="69"/>
      <c r="P578" s="69"/>
      <c r="Q578" s="69"/>
      <c r="R578" s="71"/>
      <c r="S578" s="69"/>
      <c r="T578" s="69"/>
      <c r="W578" s="53"/>
      <c r="BU578" s="53"/>
      <c r="BV578" s="53"/>
    </row>
    <row r="579" spans="2:74" ht="15">
      <c r="B579" s="68"/>
      <c r="C579" s="68"/>
      <c r="D579" s="69"/>
      <c r="E579" s="90"/>
      <c r="F579" s="69"/>
      <c r="G579" s="69"/>
      <c r="H579" s="70"/>
      <c r="I579" s="69"/>
      <c r="J579" s="69"/>
      <c r="K579" s="70"/>
      <c r="L579" s="69"/>
      <c r="M579" s="69"/>
      <c r="N579" s="69"/>
      <c r="O579" s="69"/>
      <c r="P579" s="69"/>
      <c r="Q579" s="69"/>
      <c r="R579" s="71"/>
      <c r="S579" s="69"/>
      <c r="T579" s="69"/>
      <c r="W579" s="53"/>
      <c r="BU579" s="53"/>
      <c r="BV579" s="53"/>
    </row>
    <row r="580" spans="2:74" ht="15">
      <c r="B580" s="68"/>
      <c r="C580" s="68"/>
      <c r="D580" s="69"/>
      <c r="E580" s="90"/>
      <c r="F580" s="69"/>
      <c r="G580" s="69"/>
      <c r="H580" s="70"/>
      <c r="I580" s="69"/>
      <c r="J580" s="69"/>
      <c r="K580" s="70"/>
      <c r="L580" s="69"/>
      <c r="M580" s="69"/>
      <c r="N580" s="69"/>
      <c r="O580" s="69"/>
      <c r="P580" s="69"/>
      <c r="Q580" s="69"/>
      <c r="R580" s="71"/>
      <c r="S580" s="69"/>
      <c r="T580" s="69"/>
      <c r="W580" s="53"/>
      <c r="BU580" s="53"/>
      <c r="BV580" s="53"/>
    </row>
    <row r="581" spans="2:74" ht="15">
      <c r="B581" s="68"/>
      <c r="C581" s="68"/>
      <c r="D581" s="69"/>
      <c r="E581" s="90"/>
      <c r="F581" s="69"/>
      <c r="G581" s="69"/>
      <c r="H581" s="70"/>
      <c r="I581" s="69"/>
      <c r="J581" s="69"/>
      <c r="K581" s="70"/>
      <c r="L581" s="69"/>
      <c r="M581" s="69"/>
      <c r="N581" s="69"/>
      <c r="O581" s="69"/>
      <c r="P581" s="69"/>
      <c r="Q581" s="69"/>
      <c r="R581" s="71"/>
      <c r="S581" s="69"/>
      <c r="T581" s="69"/>
      <c r="W581" s="53"/>
      <c r="BU581" s="53"/>
      <c r="BV581" s="53"/>
    </row>
    <row r="582" spans="2:74" ht="15">
      <c r="B582" s="68"/>
      <c r="C582" s="68"/>
      <c r="D582" s="69"/>
      <c r="E582" s="90"/>
      <c r="F582" s="69"/>
      <c r="G582" s="69"/>
      <c r="H582" s="70"/>
      <c r="I582" s="69"/>
      <c r="J582" s="69"/>
      <c r="K582" s="70"/>
      <c r="L582" s="69"/>
      <c r="M582" s="69"/>
      <c r="N582" s="69"/>
      <c r="O582" s="69"/>
      <c r="P582" s="69"/>
      <c r="Q582" s="69"/>
      <c r="R582" s="71"/>
      <c r="S582" s="69"/>
      <c r="T582" s="69"/>
      <c r="W582" s="53"/>
      <c r="BU582" s="53"/>
      <c r="BV582" s="53"/>
    </row>
    <row r="583" spans="2:74" ht="15">
      <c r="B583" s="68"/>
      <c r="C583" s="68"/>
      <c r="D583" s="69"/>
      <c r="E583" s="90"/>
      <c r="F583" s="69"/>
      <c r="G583" s="69"/>
      <c r="H583" s="70"/>
      <c r="I583" s="69"/>
      <c r="J583" s="69"/>
      <c r="K583" s="70"/>
      <c r="L583" s="69"/>
      <c r="M583" s="69"/>
      <c r="N583" s="69"/>
      <c r="O583" s="69"/>
      <c r="P583" s="69"/>
      <c r="Q583" s="69"/>
      <c r="R583" s="71"/>
      <c r="S583" s="69"/>
      <c r="T583" s="69"/>
      <c r="W583" s="53"/>
      <c r="BU583" s="53"/>
      <c r="BV583" s="53"/>
    </row>
    <row r="584" spans="2:74" ht="15">
      <c r="B584" s="68"/>
      <c r="C584" s="68"/>
      <c r="D584" s="69"/>
      <c r="E584" s="90"/>
      <c r="F584" s="69"/>
      <c r="G584" s="69"/>
      <c r="H584" s="70"/>
      <c r="I584" s="69"/>
      <c r="J584" s="69"/>
      <c r="K584" s="70"/>
      <c r="L584" s="69"/>
      <c r="M584" s="69"/>
      <c r="N584" s="69"/>
      <c r="O584" s="69"/>
      <c r="P584" s="69"/>
      <c r="Q584" s="69"/>
      <c r="R584" s="71"/>
      <c r="S584" s="69"/>
      <c r="T584" s="69"/>
      <c r="W584" s="53"/>
      <c r="BU584" s="53"/>
      <c r="BV584" s="53"/>
    </row>
    <row r="585" spans="2:74" ht="15">
      <c r="B585" s="68"/>
      <c r="C585" s="68"/>
      <c r="D585" s="69"/>
      <c r="E585" s="90"/>
      <c r="F585" s="69"/>
      <c r="G585" s="69"/>
      <c r="H585" s="70"/>
      <c r="I585" s="69"/>
      <c r="J585" s="69"/>
      <c r="K585" s="70"/>
      <c r="L585" s="69"/>
      <c r="M585" s="69"/>
      <c r="N585" s="69"/>
      <c r="O585" s="69"/>
      <c r="P585" s="69"/>
      <c r="Q585" s="69"/>
      <c r="R585" s="71"/>
      <c r="S585" s="69"/>
      <c r="T585" s="69"/>
      <c r="W585" s="53"/>
      <c r="BU585" s="53"/>
      <c r="BV585" s="53"/>
    </row>
    <row r="586" spans="2:74" ht="15">
      <c r="B586" s="68"/>
      <c r="C586" s="68"/>
      <c r="D586" s="69"/>
      <c r="E586" s="90"/>
      <c r="F586" s="69"/>
      <c r="G586" s="69"/>
      <c r="H586" s="70"/>
      <c r="I586" s="69"/>
      <c r="J586" s="69"/>
      <c r="K586" s="70"/>
      <c r="L586" s="69"/>
      <c r="M586" s="69"/>
      <c r="N586" s="69"/>
      <c r="O586" s="69"/>
      <c r="P586" s="69"/>
      <c r="Q586" s="69"/>
      <c r="R586" s="71"/>
      <c r="S586" s="69"/>
      <c r="T586" s="69"/>
      <c r="W586" s="53"/>
      <c r="BU586" s="53"/>
      <c r="BV586" s="53"/>
    </row>
    <row r="587" spans="2:74" ht="15">
      <c r="B587" s="68"/>
      <c r="C587" s="68"/>
      <c r="D587" s="69"/>
      <c r="E587" s="90"/>
      <c r="F587" s="69"/>
      <c r="G587" s="69"/>
      <c r="H587" s="70"/>
      <c r="I587" s="69"/>
      <c r="J587" s="69"/>
      <c r="K587" s="70"/>
      <c r="L587" s="69"/>
      <c r="M587" s="69"/>
      <c r="N587" s="69"/>
      <c r="O587" s="69"/>
      <c r="P587" s="69"/>
      <c r="Q587" s="69"/>
      <c r="R587" s="71"/>
      <c r="S587" s="69"/>
      <c r="T587" s="69"/>
      <c r="W587" s="53"/>
      <c r="BU587" s="53"/>
      <c r="BV587" s="53"/>
    </row>
    <row r="588" spans="2:74" ht="15">
      <c r="B588" s="68"/>
      <c r="C588" s="68"/>
      <c r="D588" s="69"/>
      <c r="E588" s="90"/>
      <c r="F588" s="69"/>
      <c r="G588" s="69"/>
      <c r="H588" s="70"/>
      <c r="I588" s="69"/>
      <c r="J588" s="69"/>
      <c r="K588" s="70"/>
      <c r="L588" s="69"/>
      <c r="M588" s="69"/>
      <c r="N588" s="69"/>
      <c r="O588" s="69"/>
      <c r="P588" s="69"/>
      <c r="Q588" s="69"/>
      <c r="R588" s="71"/>
      <c r="S588" s="69"/>
      <c r="T588" s="69"/>
      <c r="W588" s="53"/>
      <c r="BU588" s="53"/>
      <c r="BV588" s="53"/>
    </row>
    <row r="589" spans="2:74" ht="15">
      <c r="B589" s="68"/>
      <c r="C589" s="68"/>
      <c r="D589" s="69"/>
      <c r="E589" s="90"/>
      <c r="F589" s="69"/>
      <c r="G589" s="69"/>
      <c r="H589" s="70"/>
      <c r="I589" s="69"/>
      <c r="J589" s="69"/>
      <c r="K589" s="70"/>
      <c r="L589" s="69"/>
      <c r="M589" s="69"/>
      <c r="N589" s="69"/>
      <c r="O589" s="69"/>
      <c r="P589" s="69"/>
      <c r="Q589" s="69"/>
      <c r="R589" s="71"/>
      <c r="S589" s="69"/>
      <c r="T589" s="69"/>
      <c r="W589" s="53"/>
      <c r="BU589" s="53"/>
      <c r="BV589" s="53"/>
    </row>
    <row r="590" spans="2:74" ht="15">
      <c r="B590" s="68"/>
      <c r="C590" s="68"/>
      <c r="D590" s="69"/>
      <c r="E590" s="90"/>
      <c r="F590" s="69"/>
      <c r="G590" s="69"/>
      <c r="H590" s="70"/>
      <c r="I590" s="69"/>
      <c r="J590" s="69"/>
      <c r="K590" s="70"/>
      <c r="L590" s="69"/>
      <c r="M590" s="69"/>
      <c r="N590" s="69"/>
      <c r="O590" s="69"/>
      <c r="P590" s="69"/>
      <c r="Q590" s="69"/>
      <c r="R590" s="71"/>
      <c r="S590" s="69"/>
      <c r="T590" s="69"/>
      <c r="W590" s="53"/>
      <c r="BU590" s="53"/>
      <c r="BV590" s="53"/>
    </row>
    <row r="591" spans="2:74" ht="15">
      <c r="B591" s="68"/>
      <c r="C591" s="68"/>
      <c r="D591" s="69"/>
      <c r="E591" s="90"/>
      <c r="F591" s="69"/>
      <c r="G591" s="69"/>
      <c r="H591" s="70"/>
      <c r="I591" s="69"/>
      <c r="J591" s="69"/>
      <c r="K591" s="70"/>
      <c r="L591" s="69"/>
      <c r="M591" s="69"/>
      <c r="N591" s="69"/>
      <c r="O591" s="69"/>
      <c r="P591" s="69"/>
      <c r="Q591" s="69"/>
      <c r="R591" s="71"/>
      <c r="S591" s="69"/>
      <c r="T591" s="69"/>
      <c r="W591" s="53"/>
      <c r="BU591" s="53"/>
      <c r="BV591" s="53"/>
    </row>
    <row r="592" spans="2:74" ht="15">
      <c r="B592" s="68"/>
      <c r="C592" s="68"/>
      <c r="D592" s="69"/>
      <c r="E592" s="90"/>
      <c r="F592" s="69"/>
      <c r="G592" s="69"/>
      <c r="H592" s="70"/>
      <c r="I592" s="69"/>
      <c r="J592" s="69"/>
      <c r="K592" s="70"/>
      <c r="L592" s="69"/>
      <c r="M592" s="69"/>
      <c r="N592" s="69"/>
      <c r="O592" s="69"/>
      <c r="P592" s="69"/>
      <c r="Q592" s="69"/>
      <c r="R592" s="71"/>
      <c r="S592" s="69"/>
      <c r="T592" s="69"/>
      <c r="W592" s="53"/>
      <c r="BU592" s="53"/>
      <c r="BV592" s="53"/>
    </row>
    <row r="593" spans="2:74" ht="15">
      <c r="B593" s="68"/>
      <c r="C593" s="68"/>
      <c r="D593" s="69"/>
      <c r="E593" s="90"/>
      <c r="F593" s="69"/>
      <c r="G593" s="69"/>
      <c r="H593" s="70"/>
      <c r="I593" s="69"/>
      <c r="J593" s="69"/>
      <c r="K593" s="70"/>
      <c r="L593" s="69"/>
      <c r="M593" s="69"/>
      <c r="N593" s="69"/>
      <c r="O593" s="69"/>
      <c r="P593" s="69"/>
      <c r="Q593" s="69"/>
      <c r="R593" s="71"/>
      <c r="S593" s="69"/>
      <c r="T593" s="69"/>
      <c r="W593" s="53"/>
      <c r="BU593" s="53"/>
      <c r="BV593" s="53"/>
    </row>
    <row r="594" spans="2:74" ht="15">
      <c r="B594" s="68"/>
      <c r="C594" s="68"/>
      <c r="D594" s="69"/>
      <c r="E594" s="90"/>
      <c r="F594" s="69"/>
      <c r="G594" s="69"/>
      <c r="H594" s="70"/>
      <c r="I594" s="69"/>
      <c r="J594" s="69"/>
      <c r="K594" s="70"/>
      <c r="L594" s="69"/>
      <c r="M594" s="69"/>
      <c r="N594" s="69"/>
      <c r="O594" s="69"/>
      <c r="P594" s="69"/>
      <c r="Q594" s="69"/>
      <c r="R594" s="71"/>
      <c r="S594" s="69"/>
      <c r="T594" s="69"/>
      <c r="W594" s="53"/>
      <c r="BU594" s="53"/>
      <c r="BV594" s="53"/>
    </row>
    <row r="595" spans="2:74" ht="15">
      <c r="B595" s="68"/>
      <c r="C595" s="68"/>
      <c r="D595" s="69"/>
      <c r="E595" s="90"/>
      <c r="F595" s="69"/>
      <c r="G595" s="69"/>
      <c r="H595" s="70"/>
      <c r="I595" s="69"/>
      <c r="J595" s="69"/>
      <c r="K595" s="70"/>
      <c r="L595" s="69"/>
      <c r="M595" s="69"/>
      <c r="N595" s="69"/>
      <c r="O595" s="69"/>
      <c r="P595" s="69"/>
      <c r="Q595" s="69"/>
      <c r="R595" s="71"/>
      <c r="S595" s="69"/>
      <c r="T595" s="69"/>
      <c r="W595" s="53"/>
      <c r="BU595" s="53"/>
      <c r="BV595" s="53"/>
    </row>
    <row r="596" spans="2:74" ht="15">
      <c r="B596" s="68"/>
      <c r="C596" s="68"/>
      <c r="D596" s="69"/>
      <c r="E596" s="90"/>
      <c r="F596" s="69"/>
      <c r="G596" s="69"/>
      <c r="H596" s="70"/>
      <c r="I596" s="69"/>
      <c r="J596" s="69"/>
      <c r="K596" s="70"/>
      <c r="L596" s="69"/>
      <c r="M596" s="69"/>
      <c r="N596" s="69"/>
      <c r="O596" s="69"/>
      <c r="P596" s="69"/>
      <c r="Q596" s="69"/>
      <c r="R596" s="71"/>
      <c r="S596" s="69"/>
      <c r="T596" s="69"/>
      <c r="W596" s="53"/>
      <c r="BU596" s="53"/>
      <c r="BV596" s="53"/>
    </row>
    <row r="597" spans="2:74" ht="15">
      <c r="B597" s="68"/>
      <c r="C597" s="68"/>
      <c r="D597" s="69"/>
      <c r="E597" s="90"/>
      <c r="F597" s="69"/>
      <c r="G597" s="69"/>
      <c r="H597" s="70"/>
      <c r="I597" s="69"/>
      <c r="J597" s="69"/>
      <c r="K597" s="70"/>
      <c r="L597" s="69"/>
      <c r="M597" s="69"/>
      <c r="N597" s="69"/>
      <c r="O597" s="69"/>
      <c r="P597" s="69"/>
      <c r="Q597" s="69"/>
      <c r="R597" s="71"/>
      <c r="S597" s="69"/>
      <c r="T597" s="69"/>
      <c r="W597" s="53"/>
      <c r="BU597" s="53"/>
      <c r="BV597" s="53"/>
    </row>
    <row r="598" spans="2:74" ht="15">
      <c r="B598" s="68"/>
      <c r="C598" s="68"/>
      <c r="D598" s="69"/>
      <c r="E598" s="90"/>
      <c r="F598" s="69"/>
      <c r="G598" s="69"/>
      <c r="H598" s="70"/>
      <c r="I598" s="69"/>
      <c r="J598" s="69"/>
      <c r="K598" s="70"/>
      <c r="L598" s="69"/>
      <c r="M598" s="69"/>
      <c r="N598" s="69"/>
      <c r="O598" s="69"/>
      <c r="P598" s="69"/>
      <c r="Q598" s="69"/>
      <c r="R598" s="71"/>
      <c r="S598" s="69"/>
      <c r="T598" s="69"/>
      <c r="W598" s="53"/>
      <c r="BU598" s="53"/>
      <c r="BV598" s="53"/>
    </row>
    <row r="599" spans="2:74" ht="15">
      <c r="B599" s="68"/>
      <c r="C599" s="68"/>
      <c r="D599" s="69"/>
      <c r="E599" s="90"/>
      <c r="F599" s="69"/>
      <c r="G599" s="69"/>
      <c r="H599" s="70"/>
      <c r="I599" s="69"/>
      <c r="J599" s="69"/>
      <c r="K599" s="70"/>
      <c r="L599" s="69"/>
      <c r="M599" s="69"/>
      <c r="N599" s="69"/>
      <c r="O599" s="69"/>
      <c r="P599" s="69"/>
      <c r="Q599" s="69"/>
      <c r="R599" s="71"/>
      <c r="S599" s="69"/>
      <c r="T599" s="69"/>
      <c r="W599" s="53"/>
      <c r="BU599" s="53"/>
      <c r="BV599" s="53"/>
    </row>
    <row r="600" spans="2:74" ht="15">
      <c r="B600" s="68"/>
      <c r="C600" s="68"/>
      <c r="D600" s="69"/>
      <c r="E600" s="90"/>
      <c r="F600" s="69"/>
      <c r="G600" s="69"/>
      <c r="H600" s="70"/>
      <c r="I600" s="69"/>
      <c r="J600" s="69"/>
      <c r="K600" s="70"/>
      <c r="L600" s="69"/>
      <c r="M600" s="69"/>
      <c r="N600" s="69"/>
      <c r="O600" s="69"/>
      <c r="P600" s="69"/>
      <c r="Q600" s="69"/>
      <c r="R600" s="71"/>
      <c r="S600" s="69"/>
      <c r="T600" s="69"/>
      <c r="W600" s="53"/>
      <c r="BU600" s="53"/>
      <c r="BV600" s="53"/>
    </row>
    <row r="601" spans="2:74" ht="15">
      <c r="B601" s="68"/>
      <c r="C601" s="68"/>
      <c r="D601" s="69"/>
      <c r="E601" s="90"/>
      <c r="F601" s="69"/>
      <c r="G601" s="69"/>
      <c r="H601" s="70"/>
      <c r="I601" s="69"/>
      <c r="J601" s="69"/>
      <c r="K601" s="70"/>
      <c r="L601" s="69"/>
      <c r="M601" s="69"/>
      <c r="N601" s="69"/>
      <c r="O601" s="69"/>
      <c r="P601" s="69"/>
      <c r="Q601" s="69"/>
      <c r="R601" s="71"/>
      <c r="S601" s="69"/>
      <c r="T601" s="69"/>
      <c r="W601" s="53"/>
      <c r="BU601" s="53"/>
      <c r="BV601" s="53"/>
    </row>
    <row r="602" spans="2:74" ht="15">
      <c r="B602" s="68"/>
      <c r="C602" s="68"/>
      <c r="D602" s="69"/>
      <c r="E602" s="90"/>
      <c r="F602" s="69"/>
      <c r="G602" s="69"/>
      <c r="H602" s="70"/>
      <c r="I602" s="69"/>
      <c r="J602" s="69"/>
      <c r="K602" s="70"/>
      <c r="L602" s="69"/>
      <c r="M602" s="69"/>
      <c r="N602" s="69"/>
      <c r="O602" s="69"/>
      <c r="P602" s="69"/>
      <c r="Q602" s="69"/>
      <c r="R602" s="71"/>
      <c r="S602" s="69"/>
      <c r="T602" s="69"/>
      <c r="W602" s="53"/>
      <c r="BU602" s="53"/>
      <c r="BV602" s="53"/>
    </row>
    <row r="603" spans="2:74" ht="15">
      <c r="B603" s="68"/>
      <c r="C603" s="68"/>
      <c r="D603" s="69"/>
      <c r="E603" s="90"/>
      <c r="F603" s="69"/>
      <c r="G603" s="69"/>
      <c r="H603" s="70"/>
      <c r="I603" s="69"/>
      <c r="J603" s="69"/>
      <c r="K603" s="70"/>
      <c r="L603" s="69"/>
      <c r="M603" s="69"/>
      <c r="N603" s="69"/>
      <c r="O603" s="69"/>
      <c r="P603" s="69"/>
      <c r="Q603" s="69"/>
      <c r="R603" s="71"/>
      <c r="S603" s="69"/>
      <c r="T603" s="69"/>
      <c r="W603" s="53"/>
      <c r="BU603" s="53"/>
      <c r="BV603" s="53"/>
    </row>
    <row r="604" spans="2:74" ht="15">
      <c r="B604" s="68"/>
      <c r="C604" s="68"/>
      <c r="D604" s="69"/>
      <c r="E604" s="90"/>
      <c r="F604" s="69"/>
      <c r="G604" s="69"/>
      <c r="H604" s="70"/>
      <c r="I604" s="69"/>
      <c r="J604" s="69"/>
      <c r="K604" s="70"/>
      <c r="L604" s="69"/>
      <c r="M604" s="69"/>
      <c r="N604" s="69"/>
      <c r="O604" s="69"/>
      <c r="P604" s="69"/>
      <c r="Q604" s="69"/>
      <c r="R604" s="71"/>
      <c r="S604" s="69"/>
      <c r="T604" s="69"/>
      <c r="W604" s="53"/>
      <c r="BU604" s="53"/>
      <c r="BV604" s="53"/>
    </row>
    <row r="605" spans="2:74" ht="15">
      <c r="B605" s="68"/>
      <c r="C605" s="68"/>
      <c r="D605" s="69"/>
      <c r="E605" s="90"/>
      <c r="F605" s="69"/>
      <c r="G605" s="69"/>
      <c r="H605" s="70"/>
      <c r="I605" s="69"/>
      <c r="J605" s="69"/>
      <c r="K605" s="70"/>
      <c r="L605" s="69"/>
      <c r="M605" s="69"/>
      <c r="N605" s="69"/>
      <c r="O605" s="69"/>
      <c r="P605" s="69"/>
      <c r="Q605" s="69"/>
      <c r="R605" s="71"/>
      <c r="S605" s="69"/>
      <c r="T605" s="69"/>
      <c r="W605" s="53"/>
      <c r="BU605" s="53"/>
      <c r="BV605" s="53"/>
    </row>
    <row r="606" spans="2:74" ht="15">
      <c r="B606" s="68"/>
      <c r="C606" s="68"/>
      <c r="D606" s="69"/>
      <c r="E606" s="90"/>
      <c r="F606" s="69"/>
      <c r="G606" s="69"/>
      <c r="H606" s="70"/>
      <c r="I606" s="69"/>
      <c r="J606" s="69"/>
      <c r="K606" s="70"/>
      <c r="L606" s="69"/>
      <c r="M606" s="69"/>
      <c r="N606" s="69"/>
      <c r="O606" s="69"/>
      <c r="P606" s="69"/>
      <c r="Q606" s="69"/>
      <c r="R606" s="71"/>
      <c r="S606" s="69"/>
      <c r="T606" s="69"/>
      <c r="W606" s="53"/>
      <c r="BU606" s="53"/>
      <c r="BV606" s="53"/>
    </row>
    <row r="607" spans="2:74" ht="15">
      <c r="B607" s="68"/>
      <c r="C607" s="68"/>
      <c r="D607" s="69"/>
      <c r="E607" s="90"/>
      <c r="F607" s="69"/>
      <c r="G607" s="69"/>
      <c r="H607" s="70"/>
      <c r="I607" s="69"/>
      <c r="J607" s="69"/>
      <c r="K607" s="70"/>
      <c r="L607" s="69"/>
      <c r="M607" s="69"/>
      <c r="N607" s="69"/>
      <c r="O607" s="69"/>
      <c r="P607" s="69"/>
      <c r="Q607" s="69"/>
      <c r="R607" s="71"/>
      <c r="S607" s="69"/>
      <c r="T607" s="69"/>
      <c r="W607" s="53"/>
      <c r="BU607" s="53"/>
      <c r="BV607" s="53"/>
    </row>
    <row r="608" spans="2:74" ht="15">
      <c r="B608" s="68"/>
      <c r="C608" s="68"/>
      <c r="D608" s="69"/>
      <c r="E608" s="90"/>
      <c r="F608" s="69"/>
      <c r="G608" s="69"/>
      <c r="H608" s="70"/>
      <c r="I608" s="69"/>
      <c r="J608" s="69"/>
      <c r="K608" s="70"/>
      <c r="L608" s="69"/>
      <c r="M608" s="69"/>
      <c r="N608" s="69"/>
      <c r="O608" s="69"/>
      <c r="P608" s="69"/>
      <c r="Q608" s="69"/>
      <c r="R608" s="71"/>
      <c r="S608" s="69"/>
      <c r="T608" s="69"/>
      <c r="W608" s="53"/>
      <c r="BU608" s="53"/>
      <c r="BV608" s="53"/>
    </row>
    <row r="609" spans="2:74" ht="15">
      <c r="B609" s="68"/>
      <c r="C609" s="68"/>
      <c r="D609" s="69"/>
      <c r="E609" s="90"/>
      <c r="F609" s="69"/>
      <c r="G609" s="69"/>
      <c r="H609" s="70"/>
      <c r="I609" s="69"/>
      <c r="J609" s="69"/>
      <c r="K609" s="70"/>
      <c r="L609" s="69"/>
      <c r="M609" s="69"/>
      <c r="N609" s="69"/>
      <c r="O609" s="69"/>
      <c r="P609" s="69"/>
      <c r="Q609" s="69"/>
      <c r="R609" s="71"/>
      <c r="S609" s="69"/>
      <c r="T609" s="69"/>
      <c r="W609" s="53"/>
      <c r="BU609" s="53"/>
      <c r="BV609" s="53"/>
    </row>
    <row r="610" spans="2:74" ht="15">
      <c r="B610" s="68"/>
      <c r="C610" s="68"/>
      <c r="D610" s="69"/>
      <c r="E610" s="90"/>
      <c r="F610" s="69"/>
      <c r="G610" s="69"/>
      <c r="H610" s="70"/>
      <c r="I610" s="69"/>
      <c r="J610" s="69"/>
      <c r="K610" s="70"/>
      <c r="L610" s="69"/>
      <c r="M610" s="69"/>
      <c r="N610" s="69"/>
      <c r="O610" s="69"/>
      <c r="P610" s="69"/>
      <c r="Q610" s="69"/>
      <c r="R610" s="71"/>
      <c r="S610" s="69"/>
      <c r="T610" s="69"/>
      <c r="W610" s="53"/>
      <c r="BU610" s="53"/>
      <c r="BV610" s="53"/>
    </row>
    <row r="611" spans="2:74" ht="15">
      <c r="B611" s="68"/>
      <c r="C611" s="68"/>
      <c r="D611" s="69"/>
      <c r="E611" s="90"/>
      <c r="F611" s="69"/>
      <c r="G611" s="69"/>
      <c r="H611" s="70"/>
      <c r="I611" s="69"/>
      <c r="J611" s="69"/>
      <c r="K611" s="70"/>
      <c r="L611" s="69"/>
      <c r="M611" s="69"/>
      <c r="N611" s="69"/>
      <c r="O611" s="69"/>
      <c r="P611" s="69"/>
      <c r="Q611" s="69"/>
      <c r="R611" s="71"/>
      <c r="S611" s="69"/>
      <c r="T611" s="69"/>
      <c r="W611" s="53"/>
      <c r="BU611" s="53"/>
      <c r="BV611" s="53"/>
    </row>
    <row r="612" spans="2:74" ht="15">
      <c r="B612" s="68"/>
      <c r="C612" s="68"/>
      <c r="D612" s="69"/>
      <c r="E612" s="90"/>
      <c r="F612" s="69"/>
      <c r="G612" s="69"/>
      <c r="H612" s="70"/>
      <c r="I612" s="69"/>
      <c r="J612" s="69"/>
      <c r="K612" s="70"/>
      <c r="L612" s="69"/>
      <c r="M612" s="69"/>
      <c r="N612" s="69"/>
      <c r="O612" s="69"/>
      <c r="P612" s="69"/>
      <c r="Q612" s="69"/>
      <c r="R612" s="71"/>
      <c r="S612" s="69"/>
      <c r="T612" s="69"/>
      <c r="W612" s="53"/>
      <c r="BU612" s="53"/>
      <c r="BV612" s="53"/>
    </row>
    <row r="613" spans="2:74" ht="15">
      <c r="B613" s="68"/>
      <c r="C613" s="68"/>
      <c r="D613" s="69"/>
      <c r="E613" s="90"/>
      <c r="F613" s="69"/>
      <c r="G613" s="69"/>
      <c r="H613" s="70"/>
      <c r="I613" s="69"/>
      <c r="J613" s="69"/>
      <c r="K613" s="70"/>
      <c r="L613" s="69"/>
      <c r="M613" s="69"/>
      <c r="N613" s="69"/>
      <c r="O613" s="69"/>
      <c r="P613" s="69"/>
      <c r="Q613" s="69"/>
      <c r="R613" s="71"/>
      <c r="S613" s="69"/>
      <c r="T613" s="69"/>
      <c r="W613" s="53"/>
      <c r="BU613" s="53"/>
      <c r="BV613" s="53"/>
    </row>
    <row r="614" spans="2:74" ht="15">
      <c r="B614" s="68"/>
      <c r="C614" s="68"/>
      <c r="D614" s="69"/>
      <c r="E614" s="90"/>
      <c r="F614" s="69"/>
      <c r="G614" s="69"/>
      <c r="H614" s="70"/>
      <c r="I614" s="69"/>
      <c r="J614" s="69"/>
      <c r="K614" s="70"/>
      <c r="L614" s="69"/>
      <c r="M614" s="69"/>
      <c r="N614" s="69"/>
      <c r="O614" s="69"/>
      <c r="P614" s="69"/>
      <c r="Q614" s="69"/>
      <c r="R614" s="71"/>
      <c r="S614" s="69"/>
      <c r="T614" s="69"/>
      <c r="W614" s="53"/>
      <c r="BU614" s="53"/>
      <c r="BV614" s="53"/>
    </row>
    <row r="615" spans="2:74" ht="15">
      <c r="B615" s="68"/>
      <c r="C615" s="68"/>
      <c r="D615" s="69"/>
      <c r="E615" s="90"/>
      <c r="F615" s="69"/>
      <c r="G615" s="69"/>
      <c r="H615" s="70"/>
      <c r="I615" s="69"/>
      <c r="J615" s="69"/>
      <c r="K615" s="70"/>
      <c r="L615" s="69"/>
      <c r="M615" s="69"/>
      <c r="N615" s="69"/>
      <c r="O615" s="69"/>
      <c r="P615" s="69"/>
      <c r="Q615" s="69"/>
      <c r="R615" s="71"/>
      <c r="S615" s="69"/>
      <c r="T615" s="69"/>
      <c r="W615" s="53"/>
      <c r="BU615" s="53"/>
      <c r="BV615" s="53"/>
    </row>
    <row r="616" spans="2:74" ht="15">
      <c r="B616" s="68"/>
      <c r="C616" s="68"/>
      <c r="D616" s="69"/>
      <c r="E616" s="90"/>
      <c r="F616" s="69"/>
      <c r="G616" s="69"/>
      <c r="H616" s="70"/>
      <c r="I616" s="69"/>
      <c r="J616" s="69"/>
      <c r="K616" s="70"/>
      <c r="L616" s="69"/>
      <c r="M616" s="69"/>
      <c r="N616" s="69"/>
      <c r="O616" s="69"/>
      <c r="P616" s="69"/>
      <c r="Q616" s="69"/>
      <c r="R616" s="71"/>
      <c r="S616" s="69"/>
      <c r="T616" s="69"/>
      <c r="W616" s="53"/>
      <c r="BU616" s="53"/>
      <c r="BV616" s="53"/>
    </row>
    <row r="617" spans="2:74" ht="15">
      <c r="B617" s="68"/>
      <c r="C617" s="68"/>
      <c r="D617" s="69"/>
      <c r="E617" s="90"/>
      <c r="F617" s="69"/>
      <c r="G617" s="69"/>
      <c r="H617" s="70"/>
      <c r="I617" s="69"/>
      <c r="J617" s="69"/>
      <c r="K617" s="70"/>
      <c r="L617" s="69"/>
      <c r="M617" s="69"/>
      <c r="N617" s="69"/>
      <c r="O617" s="69"/>
      <c r="P617" s="69"/>
      <c r="Q617" s="69"/>
      <c r="R617" s="71"/>
      <c r="S617" s="69"/>
      <c r="T617" s="69"/>
      <c r="W617" s="53"/>
      <c r="BU617" s="53"/>
      <c r="BV617" s="53"/>
    </row>
    <row r="618" spans="2:74" ht="15">
      <c r="B618" s="68"/>
      <c r="C618" s="68"/>
      <c r="D618" s="69"/>
      <c r="E618" s="90"/>
      <c r="F618" s="69"/>
      <c r="G618" s="69"/>
      <c r="H618" s="70"/>
      <c r="I618" s="69"/>
      <c r="J618" s="69"/>
      <c r="K618" s="70"/>
      <c r="L618" s="69"/>
      <c r="M618" s="69"/>
      <c r="N618" s="69"/>
      <c r="O618" s="69"/>
      <c r="P618" s="69"/>
      <c r="Q618" s="69"/>
      <c r="R618" s="71"/>
      <c r="S618" s="69"/>
      <c r="T618" s="69"/>
      <c r="W618" s="53"/>
      <c r="BU618" s="53"/>
      <c r="BV618" s="53"/>
    </row>
    <row r="619" spans="2:74" ht="15">
      <c r="B619" s="68"/>
      <c r="C619" s="68"/>
      <c r="D619" s="69"/>
      <c r="E619" s="90"/>
      <c r="F619" s="69"/>
      <c r="G619" s="69"/>
      <c r="H619" s="70"/>
      <c r="I619" s="69"/>
      <c r="J619" s="69"/>
      <c r="K619" s="70"/>
      <c r="L619" s="69"/>
      <c r="M619" s="69"/>
      <c r="N619" s="69"/>
      <c r="O619" s="69"/>
      <c r="P619" s="69"/>
      <c r="Q619" s="69"/>
      <c r="R619" s="71"/>
      <c r="S619" s="69"/>
      <c r="T619" s="69"/>
      <c r="W619" s="53"/>
      <c r="BU619" s="53"/>
      <c r="BV619" s="53"/>
    </row>
    <row r="620" spans="2:74" ht="15">
      <c r="B620" s="68"/>
      <c r="C620" s="68"/>
      <c r="D620" s="69"/>
      <c r="E620" s="90"/>
      <c r="F620" s="69"/>
      <c r="G620" s="69"/>
      <c r="H620" s="70"/>
      <c r="I620" s="69"/>
      <c r="J620" s="69"/>
      <c r="K620" s="70"/>
      <c r="L620" s="69"/>
      <c r="M620" s="69"/>
      <c r="N620" s="69"/>
      <c r="O620" s="69"/>
      <c r="P620" s="69"/>
      <c r="Q620" s="69"/>
      <c r="R620" s="71"/>
      <c r="S620" s="69"/>
      <c r="T620" s="69"/>
      <c r="W620" s="53"/>
      <c r="BU620" s="53"/>
      <c r="BV620" s="53"/>
    </row>
    <row r="621" spans="2:74" ht="15">
      <c r="B621" s="68"/>
      <c r="C621" s="68"/>
      <c r="D621" s="69"/>
      <c r="E621" s="90"/>
      <c r="F621" s="69"/>
      <c r="G621" s="69"/>
      <c r="H621" s="70"/>
      <c r="I621" s="69"/>
      <c r="J621" s="69"/>
      <c r="K621" s="70"/>
      <c r="L621" s="69"/>
      <c r="M621" s="69"/>
      <c r="N621" s="69"/>
      <c r="O621" s="69"/>
      <c r="P621" s="69"/>
      <c r="Q621" s="69"/>
      <c r="R621" s="71"/>
      <c r="S621" s="69"/>
      <c r="T621" s="69"/>
      <c r="W621" s="53"/>
      <c r="BU621" s="53"/>
      <c r="BV621" s="53"/>
    </row>
    <row r="622" spans="2:74" ht="15">
      <c r="B622" s="68"/>
      <c r="C622" s="68"/>
      <c r="D622" s="69"/>
      <c r="E622" s="90"/>
      <c r="F622" s="69"/>
      <c r="G622" s="69"/>
      <c r="H622" s="70"/>
      <c r="I622" s="69"/>
      <c r="J622" s="69"/>
      <c r="K622" s="70"/>
      <c r="L622" s="69"/>
      <c r="M622" s="69"/>
      <c r="N622" s="69"/>
      <c r="O622" s="69"/>
      <c r="P622" s="69"/>
      <c r="Q622" s="69"/>
      <c r="R622" s="71"/>
      <c r="S622" s="69"/>
      <c r="T622" s="69"/>
      <c r="W622" s="53"/>
      <c r="BU622" s="53"/>
      <c r="BV622" s="53"/>
    </row>
    <row r="623" spans="2:74" ht="15">
      <c r="B623" s="68"/>
      <c r="C623" s="68"/>
      <c r="D623" s="69"/>
      <c r="E623" s="90"/>
      <c r="F623" s="69"/>
      <c r="G623" s="69"/>
      <c r="H623" s="70"/>
      <c r="I623" s="69"/>
      <c r="J623" s="69"/>
      <c r="K623" s="70"/>
      <c r="L623" s="69"/>
      <c r="M623" s="69"/>
      <c r="N623" s="69"/>
      <c r="O623" s="69"/>
      <c r="P623" s="69"/>
      <c r="Q623" s="69"/>
      <c r="R623" s="71"/>
      <c r="S623" s="69"/>
      <c r="T623" s="69"/>
      <c r="W623" s="53"/>
      <c r="BU623" s="53"/>
      <c r="BV623" s="53"/>
    </row>
    <row r="624" spans="2:74" ht="15">
      <c r="B624" s="68"/>
      <c r="C624" s="68"/>
      <c r="D624" s="69"/>
      <c r="E624" s="90"/>
      <c r="F624" s="69"/>
      <c r="G624" s="69"/>
      <c r="H624" s="70"/>
      <c r="I624" s="69"/>
      <c r="J624" s="69"/>
      <c r="K624" s="70"/>
      <c r="L624" s="69"/>
      <c r="M624" s="69"/>
      <c r="N624" s="69"/>
      <c r="O624" s="69"/>
      <c r="P624" s="69"/>
      <c r="Q624" s="69"/>
      <c r="R624" s="71"/>
      <c r="S624" s="69"/>
      <c r="T624" s="69"/>
      <c r="W624" s="53"/>
      <c r="BU624" s="53"/>
      <c r="BV624" s="53"/>
    </row>
    <row r="625" spans="2:74" ht="15">
      <c r="B625" s="68"/>
      <c r="C625" s="68"/>
      <c r="D625" s="69"/>
      <c r="E625" s="90"/>
      <c r="F625" s="69"/>
      <c r="G625" s="69"/>
      <c r="H625" s="70"/>
      <c r="I625" s="69"/>
      <c r="J625" s="69"/>
      <c r="K625" s="70"/>
      <c r="L625" s="69"/>
      <c r="M625" s="69"/>
      <c r="N625" s="69"/>
      <c r="O625" s="69"/>
      <c r="P625" s="69"/>
      <c r="Q625" s="69"/>
      <c r="R625" s="71"/>
      <c r="S625" s="69"/>
      <c r="T625" s="69"/>
      <c r="W625" s="53"/>
      <c r="BU625" s="53"/>
      <c r="BV625" s="53"/>
    </row>
    <row r="626" spans="2:74" ht="15">
      <c r="B626" s="68"/>
      <c r="C626" s="68"/>
      <c r="D626" s="69"/>
      <c r="E626" s="90"/>
      <c r="F626" s="69"/>
      <c r="G626" s="69"/>
      <c r="H626" s="70"/>
      <c r="I626" s="69"/>
      <c r="J626" s="69"/>
      <c r="K626" s="70"/>
      <c r="L626" s="69"/>
      <c r="M626" s="69"/>
      <c r="N626" s="69"/>
      <c r="O626" s="69"/>
      <c r="P626" s="69"/>
      <c r="Q626" s="69"/>
      <c r="R626" s="71"/>
      <c r="S626" s="69"/>
      <c r="T626" s="69"/>
      <c r="W626" s="53"/>
      <c r="BU626" s="53"/>
      <c r="BV626" s="53"/>
    </row>
    <row r="627" spans="2:74" ht="15">
      <c r="B627" s="68"/>
      <c r="C627" s="68"/>
      <c r="D627" s="69"/>
      <c r="E627" s="90"/>
      <c r="F627" s="69"/>
      <c r="G627" s="69"/>
      <c r="H627" s="70"/>
      <c r="I627" s="69"/>
      <c r="J627" s="69"/>
      <c r="K627" s="70"/>
      <c r="L627" s="69"/>
      <c r="M627" s="69"/>
      <c r="N627" s="69"/>
      <c r="O627" s="69"/>
      <c r="P627" s="69"/>
      <c r="Q627" s="69"/>
      <c r="R627" s="71"/>
      <c r="S627" s="69"/>
      <c r="T627" s="69"/>
      <c r="W627" s="53"/>
      <c r="BU627" s="53"/>
      <c r="BV627" s="53"/>
    </row>
    <row r="628" spans="2:74" ht="15">
      <c r="B628" s="68"/>
      <c r="C628" s="68"/>
      <c r="D628" s="69"/>
      <c r="E628" s="90"/>
      <c r="F628" s="69"/>
      <c r="G628" s="69"/>
      <c r="H628" s="70"/>
      <c r="I628" s="69"/>
      <c r="J628" s="69"/>
      <c r="K628" s="70"/>
      <c r="L628" s="69"/>
      <c r="M628" s="69"/>
      <c r="N628" s="69"/>
      <c r="O628" s="69"/>
      <c r="P628" s="69"/>
      <c r="Q628" s="69"/>
      <c r="R628" s="71"/>
      <c r="S628" s="69"/>
      <c r="T628" s="69"/>
      <c r="W628" s="53"/>
      <c r="BU628" s="53"/>
      <c r="BV628" s="53"/>
    </row>
    <row r="629" spans="2:74" ht="15">
      <c r="B629" s="68"/>
      <c r="C629" s="68"/>
      <c r="D629" s="69"/>
      <c r="E629" s="90"/>
      <c r="F629" s="69"/>
      <c r="G629" s="69"/>
      <c r="H629" s="70"/>
      <c r="I629" s="69"/>
      <c r="J629" s="69"/>
      <c r="K629" s="70"/>
      <c r="L629" s="69"/>
      <c r="M629" s="69"/>
      <c r="N629" s="69"/>
      <c r="O629" s="69"/>
      <c r="P629" s="69"/>
      <c r="Q629" s="69"/>
      <c r="R629" s="71"/>
      <c r="S629" s="69"/>
      <c r="T629" s="69"/>
      <c r="W629" s="53"/>
      <c r="BU629" s="53"/>
      <c r="BV629" s="53"/>
    </row>
    <row r="630" spans="2:74" ht="15">
      <c r="B630" s="68"/>
      <c r="C630" s="68"/>
      <c r="D630" s="69"/>
      <c r="E630" s="90"/>
      <c r="F630" s="69"/>
      <c r="G630" s="69"/>
      <c r="H630" s="70"/>
      <c r="I630" s="69"/>
      <c r="J630" s="69"/>
      <c r="K630" s="70"/>
      <c r="L630" s="69"/>
      <c r="M630" s="69"/>
      <c r="N630" s="69"/>
      <c r="O630" s="69"/>
      <c r="P630" s="69"/>
      <c r="Q630" s="69"/>
      <c r="R630" s="71"/>
      <c r="S630" s="69"/>
      <c r="T630" s="69"/>
      <c r="W630" s="53"/>
      <c r="BU630" s="53"/>
      <c r="BV630" s="53"/>
    </row>
    <row r="631" spans="2:74" ht="15">
      <c r="B631" s="68"/>
      <c r="C631" s="68"/>
      <c r="D631" s="69"/>
      <c r="E631" s="90"/>
      <c r="F631" s="69"/>
      <c r="G631" s="69"/>
      <c r="H631" s="70"/>
      <c r="I631" s="69"/>
      <c r="J631" s="69"/>
      <c r="K631" s="70"/>
      <c r="L631" s="69"/>
      <c r="M631" s="69"/>
      <c r="N631" s="69"/>
      <c r="O631" s="69"/>
      <c r="P631" s="69"/>
      <c r="Q631" s="69"/>
      <c r="R631" s="71"/>
      <c r="S631" s="69"/>
      <c r="T631" s="69"/>
      <c r="W631" s="53"/>
      <c r="BU631" s="53"/>
      <c r="BV631" s="53"/>
    </row>
    <row r="632" spans="2:74" ht="15">
      <c r="B632" s="68"/>
      <c r="C632" s="68"/>
      <c r="D632" s="69"/>
      <c r="E632" s="90"/>
      <c r="F632" s="69"/>
      <c r="G632" s="69"/>
      <c r="H632" s="70"/>
      <c r="I632" s="69"/>
      <c r="J632" s="69"/>
      <c r="K632" s="70"/>
      <c r="L632" s="69"/>
      <c r="M632" s="69"/>
      <c r="N632" s="69"/>
      <c r="O632" s="69"/>
      <c r="P632" s="69"/>
      <c r="Q632" s="69"/>
      <c r="R632" s="71"/>
      <c r="S632" s="69"/>
      <c r="T632" s="69"/>
      <c r="W632" s="53"/>
      <c r="BU632" s="53"/>
      <c r="BV632" s="53"/>
    </row>
    <row r="633" spans="2:74" ht="15">
      <c r="B633" s="68"/>
      <c r="C633" s="68"/>
      <c r="D633" s="69"/>
      <c r="E633" s="90"/>
      <c r="F633" s="69"/>
      <c r="G633" s="69"/>
      <c r="H633" s="70"/>
      <c r="I633" s="69"/>
      <c r="J633" s="69"/>
      <c r="K633" s="70"/>
      <c r="L633" s="69"/>
      <c r="M633" s="69"/>
      <c r="N633" s="69"/>
      <c r="O633" s="69"/>
      <c r="P633" s="69"/>
      <c r="Q633" s="69"/>
      <c r="R633" s="71"/>
      <c r="S633" s="69"/>
      <c r="T633" s="69"/>
      <c r="W633" s="53"/>
      <c r="BU633" s="53"/>
      <c r="BV633" s="53"/>
    </row>
    <row r="634" spans="2:74" ht="15">
      <c r="B634" s="68"/>
      <c r="C634" s="68"/>
      <c r="D634" s="69"/>
      <c r="E634" s="90"/>
      <c r="F634" s="69"/>
      <c r="G634" s="69"/>
      <c r="H634" s="70"/>
      <c r="I634" s="69"/>
      <c r="J634" s="69"/>
      <c r="K634" s="70"/>
      <c r="L634" s="69"/>
      <c r="M634" s="69"/>
      <c r="N634" s="69"/>
      <c r="O634" s="69"/>
      <c r="P634" s="69"/>
      <c r="Q634" s="69"/>
      <c r="R634" s="71"/>
      <c r="S634" s="69"/>
      <c r="T634" s="69"/>
      <c r="W634" s="53"/>
      <c r="BU634" s="53"/>
      <c r="BV634" s="53"/>
    </row>
    <row r="635" spans="2:74" ht="15">
      <c r="B635" s="68"/>
      <c r="C635" s="68"/>
      <c r="D635" s="69"/>
      <c r="E635" s="90"/>
      <c r="F635" s="69"/>
      <c r="G635" s="69"/>
      <c r="H635" s="70"/>
      <c r="I635" s="69"/>
      <c r="J635" s="69"/>
      <c r="K635" s="70"/>
      <c r="L635" s="69"/>
      <c r="M635" s="69"/>
      <c r="N635" s="69"/>
      <c r="O635" s="69"/>
      <c r="P635" s="69"/>
      <c r="Q635" s="69"/>
      <c r="R635" s="71"/>
      <c r="S635" s="69"/>
      <c r="T635" s="69"/>
      <c r="W635" s="53"/>
      <c r="BU635" s="53"/>
      <c r="BV635" s="53"/>
    </row>
    <row r="636" spans="2:74" ht="15">
      <c r="B636" s="68"/>
      <c r="C636" s="68"/>
      <c r="D636" s="69"/>
      <c r="E636" s="90"/>
      <c r="F636" s="69"/>
      <c r="G636" s="69"/>
      <c r="H636" s="70"/>
      <c r="I636" s="69"/>
      <c r="J636" s="69"/>
      <c r="K636" s="70"/>
      <c r="L636" s="69"/>
      <c r="M636" s="69"/>
      <c r="N636" s="69"/>
      <c r="O636" s="69"/>
      <c r="P636" s="69"/>
      <c r="Q636" s="69"/>
      <c r="R636" s="71"/>
      <c r="S636" s="69"/>
      <c r="T636" s="69"/>
      <c r="W636" s="53"/>
      <c r="BU636" s="53"/>
      <c r="BV636" s="53"/>
    </row>
    <row r="637" spans="2:74" ht="15">
      <c r="B637" s="68"/>
      <c r="C637" s="68"/>
      <c r="D637" s="69"/>
      <c r="E637" s="90"/>
      <c r="F637" s="69"/>
      <c r="G637" s="69"/>
      <c r="H637" s="70"/>
      <c r="I637" s="69"/>
      <c r="J637" s="69"/>
      <c r="K637" s="70"/>
      <c r="L637" s="69"/>
      <c r="M637" s="69"/>
      <c r="N637" s="69"/>
      <c r="O637" s="69"/>
      <c r="P637" s="69"/>
      <c r="Q637" s="69"/>
      <c r="R637" s="71"/>
      <c r="S637" s="69"/>
      <c r="T637" s="69"/>
      <c r="W637" s="53"/>
      <c r="BU637" s="53"/>
      <c r="BV637" s="53"/>
    </row>
    <row r="638" spans="2:74" ht="15">
      <c r="B638" s="68"/>
      <c r="C638" s="68"/>
      <c r="D638" s="69"/>
      <c r="E638" s="90"/>
      <c r="F638" s="69"/>
      <c r="G638" s="69"/>
      <c r="H638" s="70"/>
      <c r="I638" s="69"/>
      <c r="J638" s="69"/>
      <c r="K638" s="70"/>
      <c r="L638" s="69"/>
      <c r="M638" s="69"/>
      <c r="N638" s="69"/>
      <c r="O638" s="69"/>
      <c r="P638" s="69"/>
      <c r="Q638" s="69"/>
      <c r="R638" s="71"/>
      <c r="S638" s="69"/>
      <c r="T638" s="69"/>
      <c r="W638" s="53"/>
      <c r="BU638" s="53"/>
      <c r="BV638" s="53"/>
    </row>
    <row r="639" spans="2:74" ht="15">
      <c r="B639" s="68"/>
      <c r="C639" s="68"/>
      <c r="D639" s="69"/>
      <c r="E639" s="90"/>
      <c r="F639" s="69"/>
      <c r="G639" s="69"/>
      <c r="H639" s="70"/>
      <c r="I639" s="69"/>
      <c r="J639" s="69"/>
      <c r="K639" s="70"/>
      <c r="L639" s="69"/>
      <c r="M639" s="69"/>
      <c r="N639" s="69"/>
      <c r="O639" s="69"/>
      <c r="P639" s="69"/>
      <c r="Q639" s="69"/>
      <c r="R639" s="71"/>
      <c r="S639" s="69"/>
      <c r="T639" s="69"/>
      <c r="W639" s="53"/>
      <c r="BU639" s="53"/>
      <c r="BV639" s="53"/>
    </row>
    <row r="640" spans="2:74" ht="15">
      <c r="B640" s="68"/>
      <c r="C640" s="68"/>
      <c r="D640" s="69"/>
      <c r="E640" s="90"/>
      <c r="F640" s="69"/>
      <c r="G640" s="69"/>
      <c r="H640" s="70"/>
      <c r="I640" s="69"/>
      <c r="J640" s="69"/>
      <c r="K640" s="70"/>
      <c r="L640" s="69"/>
      <c r="M640" s="69"/>
      <c r="N640" s="69"/>
      <c r="O640" s="69"/>
      <c r="P640" s="69"/>
      <c r="Q640" s="69"/>
      <c r="R640" s="71"/>
      <c r="S640" s="69"/>
      <c r="T640" s="69"/>
      <c r="W640" s="53"/>
      <c r="BU640" s="53"/>
      <c r="BV640" s="53"/>
    </row>
    <row r="641" spans="2:74" ht="15">
      <c r="B641" s="68"/>
      <c r="C641" s="68"/>
      <c r="D641" s="69"/>
      <c r="E641" s="90"/>
      <c r="F641" s="69"/>
      <c r="G641" s="69"/>
      <c r="H641" s="70"/>
      <c r="I641" s="69"/>
      <c r="J641" s="69"/>
      <c r="K641" s="70"/>
      <c r="L641" s="69"/>
      <c r="M641" s="69"/>
      <c r="N641" s="69"/>
      <c r="O641" s="69"/>
      <c r="P641" s="69"/>
      <c r="Q641" s="69"/>
      <c r="R641" s="71"/>
      <c r="S641" s="69"/>
      <c r="T641" s="69"/>
      <c r="W641" s="53"/>
      <c r="BU641" s="53"/>
      <c r="BV641" s="53"/>
    </row>
    <row r="642" spans="2:74" ht="15">
      <c r="B642" s="68"/>
      <c r="C642" s="68"/>
      <c r="D642" s="69"/>
      <c r="E642" s="90"/>
      <c r="F642" s="69"/>
      <c r="G642" s="69"/>
      <c r="H642" s="70"/>
      <c r="I642" s="69"/>
      <c r="J642" s="69"/>
      <c r="K642" s="70"/>
      <c r="L642" s="69"/>
      <c r="M642" s="69"/>
      <c r="N642" s="69"/>
      <c r="O642" s="69"/>
      <c r="P642" s="69"/>
      <c r="Q642" s="69"/>
      <c r="R642" s="71"/>
      <c r="S642" s="69"/>
      <c r="T642" s="69"/>
      <c r="W642" s="53"/>
      <c r="BU642" s="53"/>
      <c r="BV642" s="53"/>
    </row>
    <row r="643" spans="2:74" ht="15">
      <c r="B643" s="68"/>
      <c r="C643" s="68"/>
      <c r="D643" s="69"/>
      <c r="E643" s="90"/>
      <c r="F643" s="69"/>
      <c r="G643" s="69"/>
      <c r="H643" s="70"/>
      <c r="I643" s="69"/>
      <c r="J643" s="69"/>
      <c r="K643" s="70"/>
      <c r="L643" s="69"/>
      <c r="M643" s="69"/>
      <c r="N643" s="69"/>
      <c r="O643" s="69"/>
      <c r="P643" s="69"/>
      <c r="Q643" s="69"/>
      <c r="R643" s="71"/>
      <c r="S643" s="69"/>
      <c r="T643" s="69"/>
      <c r="W643" s="53"/>
      <c r="BU643" s="53"/>
      <c r="BV643" s="53"/>
    </row>
    <row r="644" spans="2:74" ht="15">
      <c r="B644" s="68"/>
      <c r="C644" s="68"/>
      <c r="D644" s="69"/>
      <c r="E644" s="90"/>
      <c r="F644" s="69"/>
      <c r="G644" s="69"/>
      <c r="H644" s="70"/>
      <c r="I644" s="69"/>
      <c r="J644" s="69"/>
      <c r="K644" s="70"/>
      <c r="L644" s="69"/>
      <c r="M644" s="69"/>
      <c r="N644" s="69"/>
      <c r="O644" s="69"/>
      <c r="P644" s="69"/>
      <c r="Q644" s="69"/>
      <c r="R644" s="71"/>
      <c r="S644" s="69"/>
      <c r="T644" s="69"/>
      <c r="W644" s="53"/>
      <c r="BU644" s="53"/>
      <c r="BV644" s="53"/>
    </row>
    <row r="645" spans="2:74" ht="15">
      <c r="B645" s="68"/>
      <c r="C645" s="68"/>
      <c r="D645" s="69"/>
      <c r="E645" s="90"/>
      <c r="F645" s="69"/>
      <c r="G645" s="69"/>
      <c r="H645" s="70"/>
      <c r="I645" s="69"/>
      <c r="J645" s="69"/>
      <c r="K645" s="70"/>
      <c r="L645" s="69"/>
      <c r="M645" s="69"/>
      <c r="N645" s="69"/>
      <c r="O645" s="69"/>
      <c r="P645" s="69"/>
      <c r="Q645" s="69"/>
      <c r="R645" s="71"/>
      <c r="S645" s="69"/>
      <c r="T645" s="69"/>
      <c r="W645" s="53"/>
      <c r="BU645" s="53"/>
      <c r="BV645" s="53"/>
    </row>
    <row r="646" spans="2:74" ht="15">
      <c r="B646" s="68"/>
      <c r="C646" s="68"/>
      <c r="D646" s="69"/>
      <c r="E646" s="90"/>
      <c r="F646" s="69"/>
      <c r="G646" s="69"/>
      <c r="H646" s="70"/>
      <c r="I646" s="69"/>
      <c r="J646" s="69"/>
      <c r="K646" s="70"/>
      <c r="L646" s="69"/>
      <c r="M646" s="69"/>
      <c r="N646" s="69"/>
      <c r="O646" s="69"/>
      <c r="P646" s="69"/>
      <c r="Q646" s="69"/>
      <c r="R646" s="71"/>
      <c r="S646" s="69"/>
      <c r="T646" s="69"/>
      <c r="W646" s="53"/>
      <c r="BU646" s="53"/>
      <c r="BV646" s="53"/>
    </row>
    <row r="647" spans="2:74" ht="15">
      <c r="B647" s="68"/>
      <c r="C647" s="68"/>
      <c r="D647" s="69"/>
      <c r="E647" s="90"/>
      <c r="F647" s="69"/>
      <c r="G647" s="69"/>
      <c r="H647" s="70"/>
      <c r="I647" s="69"/>
      <c r="J647" s="69"/>
      <c r="K647" s="70"/>
      <c r="L647" s="69"/>
      <c r="M647" s="69"/>
      <c r="N647" s="69"/>
      <c r="O647" s="69"/>
      <c r="P647" s="69"/>
      <c r="Q647" s="69"/>
      <c r="R647" s="71"/>
      <c r="S647" s="69"/>
      <c r="T647" s="69"/>
      <c r="W647" s="53"/>
      <c r="BU647" s="53"/>
      <c r="BV647" s="53"/>
    </row>
    <row r="648" spans="2:74" ht="15">
      <c r="B648" s="68"/>
      <c r="C648" s="68"/>
      <c r="D648" s="69"/>
      <c r="E648" s="90"/>
      <c r="F648" s="69"/>
      <c r="G648" s="69"/>
      <c r="H648" s="70"/>
      <c r="I648" s="69"/>
      <c r="J648" s="69"/>
      <c r="K648" s="70"/>
      <c r="L648" s="69"/>
      <c r="M648" s="69"/>
      <c r="N648" s="69"/>
      <c r="O648" s="69"/>
      <c r="P648" s="69"/>
      <c r="Q648" s="69"/>
      <c r="R648" s="71"/>
      <c r="S648" s="69"/>
      <c r="T648" s="69"/>
      <c r="W648" s="53"/>
      <c r="BU648" s="53"/>
      <c r="BV648" s="53"/>
    </row>
    <row r="649" spans="2:74" ht="15">
      <c r="B649" s="68"/>
      <c r="C649" s="68"/>
      <c r="D649" s="69"/>
      <c r="E649" s="90"/>
      <c r="F649" s="69"/>
      <c r="G649" s="69"/>
      <c r="H649" s="70"/>
      <c r="I649" s="69"/>
      <c r="J649" s="69"/>
      <c r="K649" s="70"/>
      <c r="L649" s="69"/>
      <c r="M649" s="69"/>
      <c r="N649" s="69"/>
      <c r="O649" s="69"/>
      <c r="P649" s="69"/>
      <c r="Q649" s="69"/>
      <c r="R649" s="71"/>
      <c r="S649" s="69"/>
      <c r="T649" s="69"/>
      <c r="W649" s="53"/>
      <c r="BU649" s="53"/>
      <c r="BV649" s="53"/>
    </row>
    <row r="650" spans="2:74" ht="15">
      <c r="B650" s="68"/>
      <c r="C650" s="68"/>
      <c r="D650" s="69"/>
      <c r="E650" s="90"/>
      <c r="F650" s="69"/>
      <c r="G650" s="69"/>
      <c r="H650" s="70"/>
      <c r="I650" s="69"/>
      <c r="J650" s="69"/>
      <c r="K650" s="70"/>
      <c r="L650" s="69"/>
      <c r="M650" s="69"/>
      <c r="N650" s="69"/>
      <c r="O650" s="69"/>
      <c r="P650" s="69"/>
      <c r="Q650" s="69"/>
      <c r="R650" s="71"/>
      <c r="S650" s="69"/>
      <c r="T650" s="69"/>
      <c r="W650" s="53"/>
      <c r="BU650" s="53"/>
      <c r="BV650" s="53"/>
    </row>
    <row r="651" spans="2:74" ht="15">
      <c r="B651" s="68"/>
      <c r="C651" s="68"/>
      <c r="D651" s="69"/>
      <c r="E651" s="90"/>
      <c r="F651" s="69"/>
      <c r="G651" s="69"/>
      <c r="H651" s="70"/>
      <c r="I651" s="69"/>
      <c r="J651" s="69"/>
      <c r="K651" s="70"/>
      <c r="L651" s="69"/>
      <c r="M651" s="69"/>
      <c r="N651" s="69"/>
      <c r="O651" s="69"/>
      <c r="P651" s="69"/>
      <c r="Q651" s="69"/>
      <c r="R651" s="71"/>
      <c r="S651" s="69"/>
      <c r="T651" s="69"/>
      <c r="W651" s="53"/>
      <c r="BU651" s="53"/>
      <c r="BV651" s="53"/>
    </row>
    <row r="652" spans="2:74" ht="15">
      <c r="B652" s="68"/>
      <c r="C652" s="68"/>
      <c r="D652" s="69"/>
      <c r="E652" s="90"/>
      <c r="F652" s="69"/>
      <c r="G652" s="69"/>
      <c r="H652" s="70"/>
      <c r="I652" s="69"/>
      <c r="J652" s="69"/>
      <c r="K652" s="70"/>
      <c r="L652" s="69"/>
      <c r="M652" s="69"/>
      <c r="N652" s="69"/>
      <c r="O652" s="69"/>
      <c r="P652" s="69"/>
      <c r="Q652" s="69"/>
      <c r="R652" s="71"/>
      <c r="S652" s="69"/>
      <c r="T652" s="69"/>
      <c r="W652" s="53"/>
      <c r="BU652" s="53"/>
      <c r="BV652" s="53"/>
    </row>
    <row r="653" spans="2:74" ht="15">
      <c r="B653" s="68"/>
      <c r="C653" s="68"/>
      <c r="D653" s="69"/>
      <c r="E653" s="90"/>
      <c r="F653" s="69"/>
      <c r="G653" s="69"/>
      <c r="H653" s="70"/>
      <c r="I653" s="69"/>
      <c r="J653" s="69"/>
      <c r="K653" s="70"/>
      <c r="L653" s="69"/>
      <c r="M653" s="69"/>
      <c r="N653" s="69"/>
      <c r="O653" s="69"/>
      <c r="P653" s="69"/>
      <c r="Q653" s="69"/>
      <c r="R653" s="71"/>
      <c r="S653" s="69"/>
      <c r="T653" s="69"/>
      <c r="W653" s="53"/>
      <c r="BU653" s="53"/>
      <c r="BV653" s="53"/>
    </row>
    <row r="654" spans="2:74" ht="15">
      <c r="B654" s="68"/>
      <c r="C654" s="68"/>
      <c r="D654" s="69"/>
      <c r="E654" s="90"/>
      <c r="F654" s="69"/>
      <c r="G654" s="69"/>
      <c r="H654" s="70"/>
      <c r="I654" s="69"/>
      <c r="J654" s="69"/>
      <c r="K654" s="70"/>
      <c r="L654" s="69"/>
      <c r="M654" s="69"/>
      <c r="N654" s="69"/>
      <c r="O654" s="69"/>
      <c r="P654" s="69"/>
      <c r="Q654" s="69"/>
      <c r="R654" s="71"/>
      <c r="S654" s="69"/>
      <c r="T654" s="69"/>
      <c r="W654" s="53"/>
      <c r="BU654" s="53"/>
      <c r="BV654" s="53"/>
    </row>
    <row r="655" spans="2:74" ht="15">
      <c r="B655" s="68"/>
      <c r="C655" s="68"/>
      <c r="D655" s="69"/>
      <c r="E655" s="90"/>
      <c r="F655" s="69"/>
      <c r="G655" s="69"/>
      <c r="H655" s="70"/>
      <c r="I655" s="69"/>
      <c r="J655" s="69"/>
      <c r="K655" s="70"/>
      <c r="L655" s="69"/>
      <c r="M655" s="69"/>
      <c r="N655" s="69"/>
      <c r="O655" s="69"/>
      <c r="P655" s="69"/>
      <c r="Q655" s="69"/>
      <c r="R655" s="71"/>
      <c r="S655" s="69"/>
      <c r="T655" s="69"/>
      <c r="W655" s="53"/>
      <c r="BU655" s="53"/>
      <c r="BV655" s="53"/>
    </row>
    <row r="656" spans="2:74" ht="15">
      <c r="B656" s="68"/>
      <c r="C656" s="68"/>
      <c r="D656" s="69"/>
      <c r="E656" s="90"/>
      <c r="F656" s="69"/>
      <c r="G656" s="69"/>
      <c r="H656" s="70"/>
      <c r="I656" s="69"/>
      <c r="J656" s="69"/>
      <c r="K656" s="70"/>
      <c r="L656" s="69"/>
      <c r="M656" s="69"/>
      <c r="N656" s="69"/>
      <c r="O656" s="69"/>
      <c r="P656" s="69"/>
      <c r="Q656" s="69"/>
      <c r="R656" s="71"/>
      <c r="S656" s="69"/>
      <c r="T656" s="69"/>
      <c r="W656" s="53"/>
      <c r="BU656" s="53"/>
      <c r="BV656" s="53"/>
    </row>
    <row r="657" spans="2:74" ht="15">
      <c r="B657" s="68"/>
      <c r="C657" s="68"/>
      <c r="D657" s="69"/>
      <c r="E657" s="90"/>
      <c r="F657" s="69"/>
      <c r="G657" s="69"/>
      <c r="H657" s="70"/>
      <c r="I657" s="69"/>
      <c r="J657" s="69"/>
      <c r="K657" s="70"/>
      <c r="L657" s="69"/>
      <c r="M657" s="69"/>
      <c r="N657" s="69"/>
      <c r="O657" s="69"/>
      <c r="P657" s="69"/>
      <c r="Q657" s="69"/>
      <c r="R657" s="71"/>
      <c r="S657" s="69"/>
      <c r="T657" s="69"/>
      <c r="W657" s="53"/>
      <c r="BU657" s="53"/>
      <c r="BV657" s="53"/>
    </row>
    <row r="658" spans="2:74" ht="15">
      <c r="B658" s="68"/>
      <c r="C658" s="68"/>
      <c r="D658" s="69"/>
      <c r="E658" s="90"/>
      <c r="F658" s="69"/>
      <c r="G658" s="69"/>
      <c r="H658" s="70"/>
      <c r="I658" s="69"/>
      <c r="J658" s="69"/>
      <c r="K658" s="70"/>
      <c r="L658" s="69"/>
      <c r="M658" s="69"/>
      <c r="N658" s="69"/>
      <c r="O658" s="69"/>
      <c r="P658" s="69"/>
      <c r="Q658" s="69"/>
      <c r="R658" s="71"/>
      <c r="S658" s="69"/>
      <c r="T658" s="69"/>
      <c r="W658" s="53"/>
      <c r="BU658" s="53"/>
      <c r="BV658" s="53"/>
    </row>
    <row r="659" spans="2:74" ht="15">
      <c r="B659" s="68"/>
      <c r="C659" s="68"/>
      <c r="D659" s="69"/>
      <c r="E659" s="90"/>
      <c r="F659" s="69"/>
      <c r="G659" s="69"/>
      <c r="H659" s="70"/>
      <c r="I659" s="69"/>
      <c r="J659" s="69"/>
      <c r="K659" s="70"/>
      <c r="L659" s="69"/>
      <c r="M659" s="69"/>
      <c r="N659" s="69"/>
      <c r="O659" s="69"/>
      <c r="P659" s="69"/>
      <c r="Q659" s="69"/>
      <c r="R659" s="71"/>
      <c r="S659" s="69"/>
      <c r="T659" s="69"/>
      <c r="W659" s="53"/>
      <c r="BU659" s="53"/>
      <c r="BV659" s="53"/>
    </row>
    <row r="660" spans="2:74" ht="15">
      <c r="B660" s="68"/>
      <c r="C660" s="68"/>
      <c r="D660" s="69"/>
      <c r="E660" s="90"/>
      <c r="F660" s="69"/>
      <c r="G660" s="69"/>
      <c r="H660" s="70"/>
      <c r="I660" s="69"/>
      <c r="J660" s="69"/>
      <c r="K660" s="70"/>
      <c r="L660" s="69"/>
      <c r="M660" s="69"/>
      <c r="N660" s="69"/>
      <c r="O660" s="69"/>
      <c r="P660" s="69"/>
      <c r="Q660" s="69"/>
      <c r="R660" s="71"/>
      <c r="S660" s="69"/>
      <c r="T660" s="69"/>
      <c r="W660" s="53"/>
      <c r="BU660" s="53"/>
      <c r="BV660" s="53"/>
    </row>
    <row r="661" spans="2:74" ht="15">
      <c r="B661" s="68"/>
      <c r="C661" s="68"/>
      <c r="D661" s="69"/>
      <c r="E661" s="90"/>
      <c r="F661" s="69"/>
      <c r="G661" s="69"/>
      <c r="H661" s="70"/>
      <c r="I661" s="69"/>
      <c r="J661" s="69"/>
      <c r="K661" s="70"/>
      <c r="L661" s="69"/>
      <c r="M661" s="69"/>
      <c r="N661" s="69"/>
      <c r="O661" s="69"/>
      <c r="P661" s="69"/>
      <c r="Q661" s="69"/>
      <c r="R661" s="71"/>
      <c r="S661" s="69"/>
      <c r="T661" s="69"/>
      <c r="W661" s="53"/>
      <c r="BU661" s="53"/>
      <c r="BV661" s="53"/>
    </row>
    <row r="662" spans="2:74" ht="15">
      <c r="B662" s="68"/>
      <c r="C662" s="68"/>
      <c r="D662" s="69"/>
      <c r="E662" s="90"/>
      <c r="F662" s="69"/>
      <c r="G662" s="69"/>
      <c r="H662" s="70"/>
      <c r="I662" s="69"/>
      <c r="J662" s="69"/>
      <c r="K662" s="70"/>
      <c r="L662" s="69"/>
      <c r="M662" s="69"/>
      <c r="N662" s="69"/>
      <c r="O662" s="69"/>
      <c r="P662" s="69"/>
      <c r="Q662" s="69"/>
      <c r="R662" s="71"/>
      <c r="S662" s="69"/>
      <c r="T662" s="69"/>
      <c r="W662" s="53"/>
      <c r="BU662" s="53"/>
      <c r="BV662" s="53"/>
    </row>
    <row r="663" spans="2:74" ht="15">
      <c r="B663" s="68"/>
      <c r="C663" s="68"/>
      <c r="D663" s="69"/>
      <c r="E663" s="90"/>
      <c r="F663" s="69"/>
      <c r="G663" s="69"/>
      <c r="H663" s="70"/>
      <c r="I663" s="69"/>
      <c r="J663" s="69"/>
      <c r="K663" s="70"/>
      <c r="L663" s="69"/>
      <c r="M663" s="69"/>
      <c r="N663" s="69"/>
      <c r="O663" s="69"/>
      <c r="P663" s="69"/>
      <c r="Q663" s="69"/>
      <c r="R663" s="71"/>
      <c r="S663" s="69"/>
      <c r="T663" s="69"/>
      <c r="W663" s="53"/>
      <c r="BU663" s="53"/>
      <c r="BV663" s="53"/>
    </row>
    <row r="664" spans="2:74" ht="15">
      <c r="B664" s="68"/>
      <c r="C664" s="68"/>
      <c r="D664" s="69"/>
      <c r="E664" s="90"/>
      <c r="F664" s="69"/>
      <c r="G664" s="69"/>
      <c r="H664" s="70"/>
      <c r="I664" s="69"/>
      <c r="J664" s="69"/>
      <c r="K664" s="70"/>
      <c r="L664" s="69"/>
      <c r="M664" s="69"/>
      <c r="N664" s="69"/>
      <c r="O664" s="69"/>
      <c r="P664" s="69"/>
      <c r="Q664" s="69"/>
      <c r="R664" s="71"/>
      <c r="S664" s="69"/>
      <c r="T664" s="69"/>
      <c r="W664" s="53"/>
      <c r="BU664" s="53"/>
      <c r="BV664" s="53"/>
    </row>
    <row r="665" spans="2:74" ht="15">
      <c r="B665" s="68"/>
      <c r="C665" s="68"/>
      <c r="D665" s="69"/>
      <c r="E665" s="90"/>
      <c r="F665" s="69"/>
      <c r="G665" s="69"/>
      <c r="H665" s="70"/>
      <c r="I665" s="69"/>
      <c r="J665" s="69"/>
      <c r="K665" s="70"/>
      <c r="L665" s="69"/>
      <c r="M665" s="69"/>
      <c r="N665" s="69"/>
      <c r="O665" s="69"/>
      <c r="P665" s="69"/>
      <c r="Q665" s="69"/>
      <c r="R665" s="71"/>
      <c r="S665" s="69"/>
      <c r="T665" s="69"/>
      <c r="W665" s="53"/>
      <c r="BU665" s="53"/>
      <c r="BV665" s="53"/>
    </row>
    <row r="666" spans="2:74" ht="15">
      <c r="B666" s="68"/>
      <c r="C666" s="68"/>
      <c r="D666" s="69"/>
      <c r="E666" s="90"/>
      <c r="F666" s="69"/>
      <c r="G666" s="69"/>
      <c r="H666" s="70"/>
      <c r="I666" s="69"/>
      <c r="J666" s="69"/>
      <c r="K666" s="70"/>
      <c r="L666" s="69"/>
      <c r="M666" s="69"/>
      <c r="N666" s="69"/>
      <c r="O666" s="69"/>
      <c r="P666" s="69"/>
      <c r="Q666" s="69"/>
      <c r="R666" s="71"/>
      <c r="S666" s="69"/>
      <c r="T666" s="69"/>
      <c r="W666" s="53"/>
      <c r="BU666" s="53"/>
      <c r="BV666" s="53"/>
    </row>
    <row r="667" spans="2:74" ht="15">
      <c r="B667" s="68"/>
      <c r="C667" s="68"/>
      <c r="D667" s="69"/>
      <c r="E667" s="90"/>
      <c r="F667" s="69"/>
      <c r="G667" s="69"/>
      <c r="H667" s="70"/>
      <c r="I667" s="69"/>
      <c r="J667" s="69"/>
      <c r="K667" s="70"/>
      <c r="L667" s="69"/>
      <c r="M667" s="69"/>
      <c r="N667" s="69"/>
      <c r="O667" s="69"/>
      <c r="P667" s="69"/>
      <c r="Q667" s="69"/>
      <c r="R667" s="71"/>
      <c r="S667" s="69"/>
      <c r="T667" s="69"/>
      <c r="W667" s="53"/>
      <c r="BU667" s="53"/>
      <c r="BV667" s="53"/>
    </row>
    <row r="668" spans="2:74" ht="15">
      <c r="B668" s="68"/>
      <c r="C668" s="68"/>
      <c r="D668" s="69"/>
      <c r="E668" s="90"/>
      <c r="F668" s="69"/>
      <c r="G668" s="69"/>
      <c r="H668" s="70"/>
      <c r="I668" s="69"/>
      <c r="J668" s="69"/>
      <c r="K668" s="70"/>
      <c r="L668" s="69"/>
      <c r="M668" s="69"/>
      <c r="N668" s="69"/>
      <c r="O668" s="69"/>
      <c r="P668" s="69"/>
      <c r="Q668" s="69"/>
      <c r="R668" s="71"/>
      <c r="S668" s="69"/>
      <c r="T668" s="69"/>
      <c r="W668" s="53"/>
      <c r="BU668" s="53"/>
      <c r="BV668" s="53"/>
    </row>
    <row r="669" spans="2:74" ht="15">
      <c r="B669" s="68"/>
      <c r="C669" s="68"/>
      <c r="D669" s="69"/>
      <c r="E669" s="90"/>
      <c r="F669" s="69"/>
      <c r="G669" s="69"/>
      <c r="H669" s="70"/>
      <c r="I669" s="69"/>
      <c r="J669" s="69"/>
      <c r="K669" s="70"/>
      <c r="L669" s="69"/>
      <c r="M669" s="69"/>
      <c r="N669" s="69"/>
      <c r="O669" s="69"/>
      <c r="P669" s="69"/>
      <c r="Q669" s="69"/>
      <c r="R669" s="71"/>
      <c r="S669" s="69"/>
      <c r="T669" s="69"/>
      <c r="W669" s="53"/>
      <c r="BU669" s="53"/>
      <c r="BV669" s="53"/>
    </row>
    <row r="670" spans="2:74" ht="15">
      <c r="B670" s="68"/>
      <c r="C670" s="68"/>
      <c r="D670" s="69"/>
      <c r="E670" s="90"/>
      <c r="F670" s="69"/>
      <c r="G670" s="69"/>
      <c r="H670" s="70"/>
      <c r="I670" s="69"/>
      <c r="J670" s="69"/>
      <c r="K670" s="70"/>
      <c r="L670" s="69"/>
      <c r="M670" s="69"/>
      <c r="N670" s="69"/>
      <c r="O670" s="69"/>
      <c r="P670" s="69"/>
      <c r="Q670" s="69"/>
      <c r="R670" s="71"/>
      <c r="S670" s="69"/>
      <c r="T670" s="69"/>
      <c r="W670" s="53"/>
      <c r="BU670" s="53"/>
      <c r="BV670" s="53"/>
    </row>
    <row r="671" spans="2:74" ht="15">
      <c r="B671" s="68"/>
      <c r="C671" s="68"/>
      <c r="D671" s="69"/>
      <c r="E671" s="90"/>
      <c r="F671" s="69"/>
      <c r="G671" s="69"/>
      <c r="H671" s="70"/>
      <c r="I671" s="69"/>
      <c r="J671" s="69"/>
      <c r="K671" s="70"/>
      <c r="L671" s="69"/>
      <c r="M671" s="69"/>
      <c r="N671" s="69"/>
      <c r="O671" s="69"/>
      <c r="P671" s="69"/>
      <c r="Q671" s="69"/>
      <c r="R671" s="71"/>
      <c r="S671" s="69"/>
      <c r="T671" s="69"/>
      <c r="W671" s="53"/>
      <c r="BU671" s="53"/>
      <c r="BV671" s="53"/>
    </row>
    <row r="672" spans="2:74" ht="15">
      <c r="B672" s="68"/>
      <c r="C672" s="68"/>
      <c r="D672" s="69"/>
      <c r="E672" s="90"/>
      <c r="F672" s="69"/>
      <c r="G672" s="69"/>
      <c r="H672" s="70"/>
      <c r="I672" s="69"/>
      <c r="J672" s="69"/>
      <c r="K672" s="70"/>
      <c r="L672" s="69"/>
      <c r="M672" s="69"/>
      <c r="N672" s="69"/>
      <c r="O672" s="69"/>
      <c r="P672" s="69"/>
      <c r="Q672" s="69"/>
      <c r="R672" s="71"/>
      <c r="S672" s="69"/>
      <c r="T672" s="69"/>
      <c r="W672" s="53"/>
      <c r="BU672" s="53"/>
      <c r="BV672" s="53"/>
    </row>
    <row r="673" spans="2:74" ht="15">
      <c r="B673" s="68"/>
      <c r="C673" s="68"/>
      <c r="D673" s="69"/>
      <c r="E673" s="90"/>
      <c r="F673" s="69"/>
      <c r="G673" s="69"/>
      <c r="H673" s="70"/>
      <c r="I673" s="69"/>
      <c r="J673" s="69"/>
      <c r="K673" s="70"/>
      <c r="L673" s="69"/>
      <c r="M673" s="69"/>
      <c r="N673" s="69"/>
      <c r="O673" s="69"/>
      <c r="P673" s="69"/>
      <c r="Q673" s="69"/>
      <c r="R673" s="71"/>
      <c r="S673" s="69"/>
      <c r="T673" s="69"/>
      <c r="W673" s="53"/>
      <c r="BU673" s="53"/>
      <c r="BV673" s="53"/>
    </row>
    <row r="674" spans="2:74" ht="15">
      <c r="B674" s="68"/>
      <c r="C674" s="68"/>
      <c r="D674" s="69"/>
      <c r="E674" s="90"/>
      <c r="F674" s="69"/>
      <c r="G674" s="69"/>
      <c r="H674" s="70"/>
      <c r="I674" s="69"/>
      <c r="J674" s="69"/>
      <c r="K674" s="70"/>
      <c r="L674" s="69"/>
      <c r="M674" s="69"/>
      <c r="N674" s="69"/>
      <c r="O674" s="69"/>
      <c r="P674" s="69"/>
      <c r="Q674" s="69"/>
      <c r="R674" s="71"/>
      <c r="S674" s="69"/>
      <c r="T674" s="69"/>
      <c r="W674" s="53"/>
      <c r="BU674" s="53"/>
      <c r="BV674" s="53"/>
    </row>
    <row r="675" spans="2:74" ht="15">
      <c r="B675" s="68"/>
      <c r="C675" s="68"/>
      <c r="D675" s="69"/>
      <c r="E675" s="90"/>
      <c r="F675" s="69"/>
      <c r="G675" s="69"/>
      <c r="H675" s="70"/>
      <c r="I675" s="69"/>
      <c r="J675" s="69"/>
      <c r="K675" s="70"/>
      <c r="L675" s="69"/>
      <c r="M675" s="69"/>
      <c r="N675" s="69"/>
      <c r="O675" s="69"/>
      <c r="P675" s="69"/>
      <c r="Q675" s="69"/>
      <c r="R675" s="71"/>
      <c r="S675" s="69"/>
      <c r="T675" s="69"/>
      <c r="W675" s="53"/>
      <c r="BU675" s="53"/>
      <c r="BV675" s="53"/>
    </row>
    <row r="676" spans="2:74" ht="15">
      <c r="B676" s="68"/>
      <c r="C676" s="68"/>
      <c r="D676" s="69"/>
      <c r="E676" s="90"/>
      <c r="F676" s="69"/>
      <c r="G676" s="69"/>
      <c r="H676" s="70"/>
      <c r="I676" s="69"/>
      <c r="J676" s="69"/>
      <c r="K676" s="70"/>
      <c r="L676" s="69"/>
      <c r="M676" s="69"/>
      <c r="N676" s="69"/>
      <c r="O676" s="69"/>
      <c r="P676" s="69"/>
      <c r="Q676" s="69"/>
      <c r="R676" s="71"/>
      <c r="S676" s="69"/>
      <c r="T676" s="69"/>
      <c r="W676" s="53"/>
      <c r="BU676" s="53"/>
      <c r="BV676" s="53"/>
    </row>
    <row r="677" spans="2:74" ht="15">
      <c r="B677" s="68"/>
      <c r="C677" s="68"/>
      <c r="D677" s="69"/>
      <c r="E677" s="90"/>
      <c r="F677" s="69"/>
      <c r="G677" s="69"/>
      <c r="H677" s="70"/>
      <c r="I677" s="69"/>
      <c r="J677" s="69"/>
      <c r="K677" s="70"/>
      <c r="L677" s="69"/>
      <c r="M677" s="69"/>
      <c r="N677" s="69"/>
      <c r="O677" s="69"/>
      <c r="P677" s="69"/>
      <c r="Q677" s="69"/>
      <c r="R677" s="71"/>
      <c r="S677" s="69"/>
      <c r="T677" s="69"/>
      <c r="W677" s="53"/>
      <c r="BU677" s="53"/>
      <c r="BV677" s="53"/>
    </row>
    <row r="678" spans="2:74" ht="15">
      <c r="B678" s="68"/>
      <c r="C678" s="68"/>
      <c r="D678" s="69"/>
      <c r="E678" s="90"/>
      <c r="F678" s="69"/>
      <c r="G678" s="69"/>
      <c r="H678" s="70"/>
      <c r="I678" s="69"/>
      <c r="J678" s="69"/>
      <c r="K678" s="70"/>
      <c r="L678" s="69"/>
      <c r="M678" s="69"/>
      <c r="N678" s="69"/>
      <c r="O678" s="69"/>
      <c r="P678" s="69"/>
      <c r="Q678" s="69"/>
      <c r="R678" s="71"/>
      <c r="S678" s="69"/>
      <c r="T678" s="69"/>
      <c r="W678" s="53"/>
      <c r="BU678" s="53"/>
      <c r="BV678" s="53"/>
    </row>
    <row r="679" spans="2:74" ht="15">
      <c r="B679" s="68"/>
      <c r="C679" s="68"/>
      <c r="D679" s="69"/>
      <c r="E679" s="90"/>
      <c r="F679" s="69"/>
      <c r="G679" s="69"/>
      <c r="H679" s="70"/>
      <c r="I679" s="69"/>
      <c r="J679" s="69"/>
      <c r="K679" s="70"/>
      <c r="L679" s="69"/>
      <c r="M679" s="69"/>
      <c r="N679" s="69"/>
      <c r="O679" s="69"/>
      <c r="P679" s="69"/>
      <c r="Q679" s="69"/>
      <c r="R679" s="71"/>
      <c r="S679" s="69"/>
      <c r="T679" s="69"/>
      <c r="W679" s="53"/>
      <c r="BU679" s="53"/>
      <c r="BV679" s="53"/>
    </row>
    <row r="680" spans="2:74" ht="15">
      <c r="B680" s="68"/>
      <c r="C680" s="68"/>
      <c r="D680" s="69"/>
      <c r="E680" s="90"/>
      <c r="F680" s="69"/>
      <c r="G680" s="69"/>
      <c r="H680" s="70"/>
      <c r="I680" s="69"/>
      <c r="J680" s="69"/>
      <c r="K680" s="70"/>
      <c r="L680" s="69"/>
      <c r="M680" s="69"/>
      <c r="N680" s="69"/>
      <c r="O680" s="69"/>
      <c r="P680" s="69"/>
      <c r="Q680" s="69"/>
      <c r="R680" s="71"/>
      <c r="S680" s="69"/>
      <c r="T680" s="69"/>
      <c r="W680" s="53"/>
      <c r="BU680" s="53"/>
      <c r="BV680" s="53"/>
    </row>
    <row r="681" spans="2:74" ht="15">
      <c r="B681" s="68"/>
      <c r="C681" s="68"/>
      <c r="D681" s="69"/>
      <c r="E681" s="90"/>
      <c r="F681" s="69"/>
      <c r="G681" s="69"/>
      <c r="H681" s="70"/>
      <c r="I681" s="69"/>
      <c r="J681" s="69"/>
      <c r="K681" s="70"/>
      <c r="L681" s="69"/>
      <c r="M681" s="69"/>
      <c r="N681" s="69"/>
      <c r="O681" s="69"/>
      <c r="P681" s="69"/>
      <c r="Q681" s="69"/>
      <c r="R681" s="71"/>
      <c r="S681" s="69"/>
      <c r="T681" s="69"/>
      <c r="W681" s="53"/>
      <c r="BU681" s="53"/>
      <c r="BV681" s="53"/>
    </row>
    <row r="682" spans="2:74" ht="15">
      <c r="B682" s="68"/>
      <c r="C682" s="68"/>
      <c r="D682" s="69"/>
      <c r="E682" s="90"/>
      <c r="F682" s="69"/>
      <c r="G682" s="69"/>
      <c r="H682" s="70"/>
      <c r="I682" s="69"/>
      <c r="J682" s="69"/>
      <c r="K682" s="70"/>
      <c r="L682" s="69"/>
      <c r="M682" s="69"/>
      <c r="N682" s="69"/>
      <c r="O682" s="69"/>
      <c r="P682" s="69"/>
      <c r="Q682" s="69"/>
      <c r="R682" s="71"/>
      <c r="S682" s="69"/>
      <c r="T682" s="69"/>
      <c r="W682" s="53"/>
      <c r="BU682" s="53"/>
      <c r="BV682" s="53"/>
    </row>
    <row r="683" spans="2:74" ht="15">
      <c r="B683" s="68"/>
      <c r="C683" s="68"/>
      <c r="D683" s="69"/>
      <c r="E683" s="90"/>
      <c r="F683" s="69"/>
      <c r="G683" s="69"/>
      <c r="H683" s="70"/>
      <c r="I683" s="69"/>
      <c r="J683" s="69"/>
      <c r="K683" s="70"/>
      <c r="L683" s="69"/>
      <c r="M683" s="69"/>
      <c r="N683" s="69"/>
      <c r="O683" s="69"/>
      <c r="P683" s="69"/>
      <c r="Q683" s="69"/>
      <c r="R683" s="71"/>
      <c r="S683" s="69"/>
      <c r="T683" s="69"/>
      <c r="W683" s="53"/>
      <c r="BU683" s="53"/>
      <c r="BV683" s="53"/>
    </row>
    <row r="684" spans="2:74" ht="15">
      <c r="B684" s="68"/>
      <c r="C684" s="68"/>
      <c r="D684" s="69"/>
      <c r="E684" s="90"/>
      <c r="F684" s="69"/>
      <c r="G684" s="69"/>
      <c r="H684" s="70"/>
      <c r="I684" s="69"/>
      <c r="J684" s="69"/>
      <c r="K684" s="70"/>
      <c r="L684" s="69"/>
      <c r="M684" s="69"/>
      <c r="N684" s="69"/>
      <c r="O684" s="69"/>
      <c r="P684" s="69"/>
      <c r="Q684" s="69"/>
      <c r="R684" s="71"/>
      <c r="S684" s="69"/>
      <c r="T684" s="69"/>
      <c r="W684" s="53"/>
      <c r="BU684" s="53"/>
      <c r="BV684" s="53"/>
    </row>
    <row r="685" spans="2:74" ht="15">
      <c r="B685" s="68"/>
      <c r="C685" s="68"/>
      <c r="D685" s="69"/>
      <c r="E685" s="90"/>
      <c r="F685" s="69"/>
      <c r="G685" s="69"/>
      <c r="H685" s="70"/>
      <c r="I685" s="69"/>
      <c r="J685" s="69"/>
      <c r="K685" s="70"/>
      <c r="L685" s="69"/>
      <c r="M685" s="69"/>
      <c r="N685" s="69"/>
      <c r="O685" s="69"/>
      <c r="P685" s="69"/>
      <c r="Q685" s="69"/>
      <c r="R685" s="71"/>
      <c r="S685" s="69"/>
      <c r="T685" s="69"/>
      <c r="W685" s="53"/>
      <c r="BU685" s="53"/>
      <c r="BV685" s="53"/>
    </row>
    <row r="686" spans="2:74" ht="15">
      <c r="B686" s="68"/>
      <c r="C686" s="68"/>
      <c r="D686" s="69"/>
      <c r="E686" s="90"/>
      <c r="F686" s="69"/>
      <c r="G686" s="69"/>
      <c r="H686" s="70"/>
      <c r="I686" s="69"/>
      <c r="J686" s="69"/>
      <c r="K686" s="70"/>
      <c r="L686" s="69"/>
      <c r="M686" s="69"/>
      <c r="N686" s="69"/>
      <c r="O686" s="69"/>
      <c r="P686" s="69"/>
      <c r="Q686" s="69"/>
      <c r="R686" s="71"/>
      <c r="S686" s="69"/>
      <c r="T686" s="69"/>
      <c r="W686" s="53"/>
      <c r="BU686" s="53"/>
      <c r="BV686" s="53"/>
    </row>
    <row r="687" spans="2:74" ht="15">
      <c r="B687" s="68"/>
      <c r="C687" s="68"/>
      <c r="D687" s="69"/>
      <c r="E687" s="90"/>
      <c r="F687" s="69"/>
      <c r="G687" s="69"/>
      <c r="H687" s="70"/>
      <c r="I687" s="69"/>
      <c r="J687" s="69"/>
      <c r="K687" s="70"/>
      <c r="L687" s="69"/>
      <c r="M687" s="69"/>
      <c r="N687" s="69"/>
      <c r="O687" s="69"/>
      <c r="P687" s="69"/>
      <c r="Q687" s="69"/>
      <c r="R687" s="71"/>
      <c r="S687" s="69"/>
      <c r="T687" s="69"/>
      <c r="W687" s="53"/>
      <c r="BU687" s="53"/>
      <c r="BV687" s="53"/>
    </row>
    <row r="688" spans="2:74" ht="15">
      <c r="B688" s="68"/>
      <c r="C688" s="68"/>
      <c r="D688" s="69"/>
      <c r="E688" s="90"/>
      <c r="F688" s="69"/>
      <c r="G688" s="69"/>
      <c r="H688" s="70"/>
      <c r="I688" s="69"/>
      <c r="J688" s="69"/>
      <c r="K688" s="70"/>
      <c r="L688" s="69"/>
      <c r="M688" s="69"/>
      <c r="N688" s="69"/>
      <c r="O688" s="69"/>
      <c r="P688" s="69"/>
      <c r="Q688" s="69"/>
      <c r="R688" s="71"/>
      <c r="S688" s="69"/>
      <c r="T688" s="69"/>
      <c r="W688" s="53"/>
      <c r="BU688" s="53"/>
      <c r="BV688" s="53"/>
    </row>
    <row r="689" spans="2:74" ht="15">
      <c r="B689" s="68"/>
      <c r="C689" s="68"/>
      <c r="D689" s="69"/>
      <c r="E689" s="90"/>
      <c r="F689" s="69"/>
      <c r="G689" s="69"/>
      <c r="H689" s="70"/>
      <c r="I689" s="69"/>
      <c r="J689" s="69"/>
      <c r="K689" s="70"/>
      <c r="L689" s="69"/>
      <c r="M689" s="69"/>
      <c r="N689" s="69"/>
      <c r="O689" s="69"/>
      <c r="P689" s="69"/>
      <c r="Q689" s="69"/>
      <c r="R689" s="71"/>
      <c r="S689" s="69"/>
      <c r="T689" s="69"/>
      <c r="W689" s="53"/>
      <c r="BU689" s="53"/>
      <c r="BV689" s="53"/>
    </row>
    <row r="690" spans="2:74" ht="15">
      <c r="B690" s="68"/>
      <c r="C690" s="68"/>
      <c r="D690" s="69"/>
      <c r="E690" s="90"/>
      <c r="F690" s="69"/>
      <c r="G690" s="69"/>
      <c r="H690" s="70"/>
      <c r="I690" s="69"/>
      <c r="J690" s="69"/>
      <c r="K690" s="70"/>
      <c r="L690" s="69"/>
      <c r="M690" s="69"/>
      <c r="N690" s="69"/>
      <c r="O690" s="69"/>
      <c r="P690" s="69"/>
      <c r="Q690" s="69"/>
      <c r="R690" s="71"/>
      <c r="S690" s="69"/>
      <c r="T690" s="69"/>
      <c r="W690" s="53"/>
      <c r="BU690" s="53"/>
      <c r="BV690" s="53"/>
    </row>
    <row r="691" spans="2:74" ht="15">
      <c r="B691" s="68"/>
      <c r="C691" s="68"/>
      <c r="D691" s="69"/>
      <c r="E691" s="90"/>
      <c r="F691" s="69"/>
      <c r="G691" s="69"/>
      <c r="H691" s="70"/>
      <c r="I691" s="69"/>
      <c r="J691" s="69"/>
      <c r="K691" s="70"/>
      <c r="L691" s="69"/>
      <c r="M691" s="69"/>
      <c r="N691" s="69"/>
      <c r="O691" s="69"/>
      <c r="P691" s="69"/>
      <c r="Q691" s="69"/>
      <c r="R691" s="71"/>
      <c r="S691" s="69"/>
      <c r="T691" s="69"/>
      <c r="W691" s="53"/>
      <c r="BU691" s="53"/>
      <c r="BV691" s="53"/>
    </row>
    <row r="692" spans="2:74" ht="15">
      <c r="B692" s="68"/>
      <c r="C692" s="68"/>
      <c r="D692" s="69"/>
      <c r="E692" s="90"/>
      <c r="F692" s="69"/>
      <c r="G692" s="69"/>
      <c r="H692" s="70"/>
      <c r="I692" s="69"/>
      <c r="J692" s="69"/>
      <c r="K692" s="70"/>
      <c r="L692" s="69"/>
      <c r="M692" s="69"/>
      <c r="N692" s="69"/>
      <c r="O692" s="69"/>
      <c r="P692" s="69"/>
      <c r="Q692" s="69"/>
      <c r="R692" s="71"/>
      <c r="S692" s="69"/>
      <c r="T692" s="69"/>
      <c r="W692" s="53"/>
      <c r="BU692" s="53"/>
      <c r="BV692" s="53"/>
    </row>
    <row r="693" spans="2:74" ht="15">
      <c r="B693" s="68"/>
      <c r="C693" s="68"/>
      <c r="D693" s="69"/>
      <c r="E693" s="90"/>
      <c r="F693" s="69"/>
      <c r="G693" s="69"/>
      <c r="H693" s="70"/>
      <c r="I693" s="69"/>
      <c r="J693" s="69"/>
      <c r="K693" s="70"/>
      <c r="L693" s="69"/>
      <c r="M693" s="69"/>
      <c r="N693" s="69"/>
      <c r="O693" s="69"/>
      <c r="P693" s="69"/>
      <c r="Q693" s="69"/>
      <c r="R693" s="71"/>
      <c r="S693" s="69"/>
      <c r="T693" s="69"/>
      <c r="W693" s="53"/>
      <c r="BU693" s="53"/>
      <c r="BV693" s="53"/>
    </row>
    <row r="694" spans="2:74" ht="15">
      <c r="B694" s="68"/>
      <c r="C694" s="68"/>
      <c r="D694" s="69"/>
      <c r="E694" s="90"/>
      <c r="F694" s="69"/>
      <c r="G694" s="69"/>
      <c r="H694" s="70"/>
      <c r="I694" s="69"/>
      <c r="J694" s="69"/>
      <c r="K694" s="70"/>
      <c r="L694" s="69"/>
      <c r="M694" s="69"/>
      <c r="N694" s="69"/>
      <c r="O694" s="69"/>
      <c r="P694" s="69"/>
      <c r="Q694" s="69"/>
      <c r="R694" s="71"/>
      <c r="S694" s="69"/>
      <c r="T694" s="69"/>
      <c r="W694" s="53"/>
      <c r="BU694" s="53"/>
      <c r="BV694" s="53"/>
    </row>
    <row r="695" spans="2:74" ht="15">
      <c r="B695" s="68"/>
      <c r="C695" s="68"/>
      <c r="D695" s="69"/>
      <c r="E695" s="90"/>
      <c r="F695" s="69"/>
      <c r="G695" s="69"/>
      <c r="H695" s="70"/>
      <c r="I695" s="69"/>
      <c r="J695" s="69"/>
      <c r="K695" s="70"/>
      <c r="L695" s="69"/>
      <c r="M695" s="69"/>
      <c r="N695" s="69"/>
      <c r="O695" s="69"/>
      <c r="P695" s="69"/>
      <c r="Q695" s="69"/>
      <c r="R695" s="71"/>
      <c r="S695" s="69"/>
      <c r="T695" s="69"/>
      <c r="W695" s="53"/>
      <c r="BU695" s="53"/>
      <c r="BV695" s="53"/>
    </row>
    <row r="696" spans="2:74" ht="15">
      <c r="B696" s="68"/>
      <c r="C696" s="68"/>
      <c r="D696" s="69"/>
      <c r="E696" s="90"/>
      <c r="F696" s="69"/>
      <c r="G696" s="69"/>
      <c r="H696" s="70"/>
      <c r="I696" s="69"/>
      <c r="J696" s="69"/>
      <c r="K696" s="70"/>
      <c r="L696" s="69"/>
      <c r="M696" s="69"/>
      <c r="N696" s="69"/>
      <c r="O696" s="69"/>
      <c r="P696" s="69"/>
      <c r="Q696" s="69"/>
      <c r="R696" s="71"/>
      <c r="S696" s="69"/>
      <c r="T696" s="69"/>
      <c r="W696" s="53"/>
      <c r="BU696" s="53"/>
      <c r="BV696" s="53"/>
    </row>
    <row r="697" spans="2:74" ht="15">
      <c r="B697" s="68"/>
      <c r="C697" s="68"/>
      <c r="D697" s="69"/>
      <c r="E697" s="90"/>
      <c r="F697" s="69"/>
      <c r="G697" s="69"/>
      <c r="H697" s="70"/>
      <c r="I697" s="69"/>
      <c r="J697" s="69"/>
      <c r="K697" s="70"/>
      <c r="L697" s="69"/>
      <c r="M697" s="69"/>
      <c r="N697" s="69"/>
      <c r="O697" s="69"/>
      <c r="P697" s="69"/>
      <c r="Q697" s="69"/>
      <c r="R697" s="71"/>
      <c r="S697" s="69"/>
      <c r="T697" s="69"/>
      <c r="W697" s="53"/>
      <c r="BU697" s="53"/>
      <c r="BV697" s="53"/>
    </row>
    <row r="698" spans="2:74" ht="15">
      <c r="B698" s="68"/>
      <c r="C698" s="68"/>
      <c r="D698" s="69"/>
      <c r="E698" s="90"/>
      <c r="F698" s="69"/>
      <c r="G698" s="69"/>
      <c r="H698" s="70"/>
      <c r="I698" s="69"/>
      <c r="J698" s="69"/>
      <c r="K698" s="70"/>
      <c r="L698" s="69"/>
      <c r="M698" s="69"/>
      <c r="N698" s="69"/>
      <c r="O698" s="69"/>
      <c r="P698" s="69"/>
      <c r="Q698" s="69"/>
      <c r="R698" s="71"/>
      <c r="S698" s="69"/>
      <c r="T698" s="69"/>
      <c r="W698" s="53"/>
      <c r="BU698" s="53"/>
      <c r="BV698" s="53"/>
    </row>
    <row r="699" spans="2:74" ht="15">
      <c r="B699" s="68"/>
      <c r="C699" s="68"/>
      <c r="D699" s="69"/>
      <c r="E699" s="90"/>
      <c r="F699" s="69"/>
      <c r="G699" s="69"/>
      <c r="H699" s="70"/>
      <c r="I699" s="69"/>
      <c r="J699" s="69"/>
      <c r="K699" s="70"/>
      <c r="L699" s="69"/>
      <c r="M699" s="69"/>
      <c r="N699" s="69"/>
      <c r="O699" s="69"/>
      <c r="P699" s="69"/>
      <c r="Q699" s="69"/>
      <c r="R699" s="71"/>
      <c r="S699" s="69"/>
      <c r="T699" s="69"/>
      <c r="W699" s="53"/>
      <c r="BU699" s="53"/>
      <c r="BV699" s="53"/>
    </row>
    <row r="700" spans="2:74" ht="15">
      <c r="B700" s="68"/>
      <c r="C700" s="68"/>
      <c r="D700" s="69"/>
      <c r="E700" s="90"/>
      <c r="F700" s="69"/>
      <c r="G700" s="69"/>
      <c r="H700" s="70"/>
      <c r="I700" s="69"/>
      <c r="J700" s="69"/>
      <c r="K700" s="70"/>
      <c r="L700" s="69"/>
      <c r="M700" s="69"/>
      <c r="N700" s="69"/>
      <c r="O700" s="69"/>
      <c r="P700" s="69"/>
      <c r="Q700" s="69"/>
      <c r="R700" s="71"/>
      <c r="S700" s="69"/>
      <c r="T700" s="69"/>
      <c r="W700" s="53"/>
      <c r="BU700" s="53"/>
      <c r="BV700" s="53"/>
    </row>
    <row r="701" spans="2:74" ht="15">
      <c r="B701" s="68"/>
      <c r="C701" s="68"/>
      <c r="D701" s="69"/>
      <c r="E701" s="90"/>
      <c r="F701" s="69"/>
      <c r="G701" s="69"/>
      <c r="H701" s="70"/>
      <c r="I701" s="69"/>
      <c r="J701" s="69"/>
      <c r="K701" s="70"/>
      <c r="L701" s="69"/>
      <c r="M701" s="69"/>
      <c r="N701" s="69"/>
      <c r="O701" s="69"/>
      <c r="P701" s="69"/>
      <c r="Q701" s="69"/>
      <c r="R701" s="71"/>
      <c r="S701" s="69"/>
      <c r="T701" s="69"/>
      <c r="W701" s="53"/>
      <c r="BU701" s="53"/>
      <c r="BV701" s="53"/>
    </row>
    <row r="702" spans="2:74" ht="15">
      <c r="B702" s="68"/>
      <c r="C702" s="68"/>
      <c r="D702" s="69"/>
      <c r="E702" s="90"/>
      <c r="F702" s="69"/>
      <c r="G702" s="69"/>
      <c r="H702" s="70"/>
      <c r="I702" s="69"/>
      <c r="J702" s="69"/>
      <c r="K702" s="70"/>
      <c r="L702" s="69"/>
      <c r="M702" s="69"/>
      <c r="N702" s="69"/>
      <c r="O702" s="69"/>
      <c r="P702" s="69"/>
      <c r="Q702" s="69"/>
      <c r="R702" s="71"/>
      <c r="S702" s="69"/>
      <c r="T702" s="69"/>
      <c r="W702" s="53"/>
      <c r="BU702" s="53"/>
      <c r="BV702" s="53"/>
    </row>
    <row r="703" spans="2:74" ht="15">
      <c r="B703" s="68"/>
      <c r="C703" s="68"/>
      <c r="D703" s="69"/>
      <c r="E703" s="90"/>
      <c r="F703" s="69"/>
      <c r="G703" s="69"/>
      <c r="H703" s="70"/>
      <c r="I703" s="69"/>
      <c r="J703" s="69"/>
      <c r="K703" s="70"/>
      <c r="L703" s="69"/>
      <c r="M703" s="69"/>
      <c r="N703" s="69"/>
      <c r="O703" s="69"/>
      <c r="P703" s="69"/>
      <c r="Q703" s="69"/>
      <c r="R703" s="71"/>
      <c r="S703" s="69"/>
      <c r="T703" s="69"/>
      <c r="W703" s="53"/>
      <c r="BU703" s="53"/>
      <c r="BV703" s="53"/>
    </row>
    <row r="704" spans="2:74" ht="15">
      <c r="B704" s="68"/>
      <c r="C704" s="68"/>
      <c r="D704" s="69"/>
      <c r="E704" s="90"/>
      <c r="F704" s="69"/>
      <c r="G704" s="69"/>
      <c r="H704" s="70"/>
      <c r="I704" s="69"/>
      <c r="J704" s="69"/>
      <c r="K704" s="70"/>
      <c r="L704" s="69"/>
      <c r="M704" s="69"/>
      <c r="N704" s="69"/>
      <c r="O704" s="69"/>
      <c r="P704" s="69"/>
      <c r="Q704" s="69"/>
      <c r="R704" s="71"/>
      <c r="S704" s="69"/>
      <c r="T704" s="69"/>
      <c r="W704" s="53"/>
      <c r="BU704" s="53"/>
      <c r="BV704" s="53"/>
    </row>
    <row r="705" spans="2:74" ht="15">
      <c r="B705" s="68"/>
      <c r="C705" s="68"/>
      <c r="D705" s="69"/>
      <c r="E705" s="90"/>
      <c r="F705" s="69"/>
      <c r="G705" s="69"/>
      <c r="H705" s="70"/>
      <c r="I705" s="69"/>
      <c r="J705" s="69"/>
      <c r="K705" s="70"/>
      <c r="L705" s="69"/>
      <c r="M705" s="69"/>
      <c r="N705" s="69"/>
      <c r="O705" s="69"/>
      <c r="P705" s="69"/>
      <c r="Q705" s="69"/>
      <c r="R705" s="71"/>
      <c r="S705" s="69"/>
      <c r="T705" s="69"/>
      <c r="W705" s="53"/>
      <c r="BU705" s="53"/>
      <c r="BV705" s="53"/>
    </row>
    <row r="706" spans="2:74" ht="15">
      <c r="B706" s="68"/>
      <c r="C706" s="68"/>
      <c r="D706" s="69"/>
      <c r="E706" s="90"/>
      <c r="F706" s="69"/>
      <c r="G706" s="69"/>
      <c r="H706" s="70"/>
      <c r="I706" s="69"/>
      <c r="J706" s="69"/>
      <c r="K706" s="70"/>
      <c r="L706" s="69"/>
      <c r="M706" s="69"/>
      <c r="N706" s="69"/>
      <c r="O706" s="69"/>
      <c r="P706" s="69"/>
      <c r="Q706" s="69"/>
      <c r="R706" s="71"/>
      <c r="S706" s="69"/>
      <c r="T706" s="69"/>
      <c r="W706" s="53"/>
      <c r="BU706" s="53"/>
      <c r="BV706" s="53"/>
    </row>
    <row r="707" spans="2:74" ht="15">
      <c r="B707" s="68"/>
      <c r="C707" s="68"/>
      <c r="D707" s="69"/>
      <c r="E707" s="90"/>
      <c r="F707" s="69"/>
      <c r="G707" s="69"/>
      <c r="H707" s="70"/>
      <c r="I707" s="69"/>
      <c r="J707" s="69"/>
      <c r="K707" s="70"/>
      <c r="L707" s="69"/>
      <c r="M707" s="69"/>
      <c r="N707" s="69"/>
      <c r="O707" s="69"/>
      <c r="P707" s="69"/>
      <c r="Q707" s="69"/>
      <c r="R707" s="71"/>
      <c r="S707" s="69"/>
      <c r="T707" s="69"/>
      <c r="W707" s="53"/>
      <c r="BU707" s="53"/>
      <c r="BV707" s="53"/>
    </row>
    <row r="708" spans="2:74" ht="15">
      <c r="B708" s="68"/>
      <c r="C708" s="68"/>
      <c r="D708" s="69"/>
      <c r="E708" s="90"/>
      <c r="F708" s="69"/>
      <c r="G708" s="69"/>
      <c r="H708" s="70"/>
      <c r="I708" s="69"/>
      <c r="J708" s="69"/>
      <c r="K708" s="70"/>
      <c r="L708" s="69"/>
      <c r="M708" s="69"/>
      <c r="N708" s="69"/>
      <c r="O708" s="69"/>
      <c r="P708" s="69"/>
      <c r="Q708" s="69"/>
      <c r="R708" s="71"/>
      <c r="S708" s="69"/>
      <c r="T708" s="69"/>
      <c r="W708" s="53"/>
      <c r="BU708" s="53"/>
      <c r="BV708" s="53"/>
    </row>
    <row r="709" spans="2:74" ht="15">
      <c r="B709" s="68"/>
      <c r="C709" s="68"/>
      <c r="D709" s="69"/>
      <c r="E709" s="90"/>
      <c r="F709" s="69"/>
      <c r="G709" s="69"/>
      <c r="H709" s="70"/>
      <c r="I709" s="69"/>
      <c r="J709" s="69"/>
      <c r="K709" s="70"/>
      <c r="L709" s="69"/>
      <c r="M709" s="69"/>
      <c r="N709" s="69"/>
      <c r="O709" s="69"/>
      <c r="P709" s="69"/>
      <c r="Q709" s="69"/>
      <c r="R709" s="71"/>
      <c r="S709" s="69"/>
      <c r="T709" s="69"/>
      <c r="W709" s="53"/>
      <c r="BU709" s="53"/>
      <c r="BV709" s="53"/>
    </row>
    <row r="710" spans="2:74" ht="15">
      <c r="B710" s="68"/>
      <c r="C710" s="68"/>
      <c r="D710" s="69"/>
      <c r="E710" s="90"/>
      <c r="F710" s="69"/>
      <c r="G710" s="69"/>
      <c r="H710" s="70"/>
      <c r="I710" s="69"/>
      <c r="J710" s="69"/>
      <c r="K710" s="70"/>
      <c r="L710" s="69"/>
      <c r="M710" s="69"/>
      <c r="N710" s="69"/>
      <c r="O710" s="69"/>
      <c r="P710" s="69"/>
      <c r="Q710" s="69"/>
      <c r="R710" s="71"/>
      <c r="S710" s="69"/>
      <c r="T710" s="69"/>
      <c r="W710" s="53"/>
      <c r="BU710" s="53"/>
      <c r="BV710" s="53"/>
    </row>
    <row r="711" spans="2:74" ht="15">
      <c r="B711" s="68"/>
      <c r="C711" s="68"/>
      <c r="D711" s="69"/>
      <c r="E711" s="90"/>
      <c r="F711" s="69"/>
      <c r="G711" s="69"/>
      <c r="H711" s="70"/>
      <c r="I711" s="69"/>
      <c r="J711" s="69"/>
      <c r="K711" s="70"/>
      <c r="L711" s="69"/>
      <c r="M711" s="69"/>
      <c r="N711" s="69"/>
      <c r="O711" s="69"/>
      <c r="P711" s="69"/>
      <c r="Q711" s="69"/>
      <c r="R711" s="71"/>
      <c r="S711" s="69"/>
      <c r="T711" s="69"/>
      <c r="W711" s="53"/>
      <c r="BU711" s="53"/>
      <c r="BV711" s="53"/>
    </row>
    <row r="712" spans="2:74" ht="15">
      <c r="B712" s="68"/>
      <c r="C712" s="68"/>
      <c r="D712" s="69"/>
      <c r="E712" s="90"/>
      <c r="F712" s="69"/>
      <c r="G712" s="69"/>
      <c r="H712" s="70"/>
      <c r="I712" s="69"/>
      <c r="J712" s="69"/>
      <c r="K712" s="70"/>
      <c r="L712" s="69"/>
      <c r="M712" s="69"/>
      <c r="N712" s="69"/>
      <c r="O712" s="69"/>
      <c r="P712" s="69"/>
      <c r="Q712" s="69"/>
      <c r="R712" s="71"/>
      <c r="S712" s="69"/>
      <c r="T712" s="69"/>
      <c r="W712" s="53"/>
      <c r="BU712" s="53"/>
      <c r="BV712" s="53"/>
    </row>
    <row r="713" spans="2:74" ht="15">
      <c r="B713" s="68"/>
      <c r="C713" s="68"/>
      <c r="D713" s="69"/>
      <c r="E713" s="90"/>
      <c r="F713" s="69"/>
      <c r="G713" s="69"/>
      <c r="H713" s="70"/>
      <c r="I713" s="69"/>
      <c r="J713" s="69"/>
      <c r="K713" s="70"/>
      <c r="L713" s="69"/>
      <c r="M713" s="69"/>
      <c r="N713" s="69"/>
      <c r="O713" s="69"/>
      <c r="P713" s="69"/>
      <c r="Q713" s="69"/>
      <c r="R713" s="71"/>
      <c r="S713" s="69"/>
      <c r="T713" s="69"/>
      <c r="W713" s="53"/>
      <c r="BU713" s="53"/>
      <c r="BV713" s="53"/>
    </row>
    <row r="714" spans="2:74" ht="15">
      <c r="B714" s="68"/>
      <c r="C714" s="68"/>
      <c r="D714" s="69"/>
      <c r="E714" s="90"/>
      <c r="F714" s="69"/>
      <c r="G714" s="69"/>
      <c r="H714" s="70"/>
      <c r="I714" s="69"/>
      <c r="J714" s="69"/>
      <c r="K714" s="70"/>
      <c r="L714" s="69"/>
      <c r="M714" s="69"/>
      <c r="N714" s="69"/>
      <c r="O714" s="69"/>
      <c r="P714" s="69"/>
      <c r="Q714" s="69"/>
      <c r="R714" s="71"/>
      <c r="S714" s="69"/>
      <c r="T714" s="69"/>
      <c r="W714" s="53"/>
      <c r="BU714" s="53"/>
      <c r="BV714" s="53"/>
    </row>
    <row r="715" spans="2:74" ht="15">
      <c r="B715" s="68"/>
      <c r="C715" s="68"/>
      <c r="D715" s="69"/>
      <c r="E715" s="90"/>
      <c r="F715" s="69"/>
      <c r="G715" s="69"/>
      <c r="H715" s="70"/>
      <c r="I715" s="69"/>
      <c r="J715" s="69"/>
      <c r="K715" s="70"/>
      <c r="L715" s="69"/>
      <c r="M715" s="69"/>
      <c r="N715" s="69"/>
      <c r="O715" s="69"/>
      <c r="P715" s="69"/>
      <c r="Q715" s="69"/>
      <c r="R715" s="71"/>
      <c r="S715" s="69"/>
      <c r="T715" s="69"/>
      <c r="W715" s="53"/>
      <c r="BU715" s="53"/>
      <c r="BV715" s="53"/>
    </row>
    <row r="716" spans="2:74" ht="15">
      <c r="B716" s="68"/>
      <c r="C716" s="68"/>
      <c r="D716" s="69"/>
      <c r="E716" s="90"/>
      <c r="F716" s="69"/>
      <c r="G716" s="69"/>
      <c r="H716" s="70"/>
      <c r="I716" s="69"/>
      <c r="J716" s="69"/>
      <c r="K716" s="70"/>
      <c r="L716" s="69"/>
      <c r="M716" s="69"/>
      <c r="N716" s="69"/>
      <c r="O716" s="69"/>
      <c r="P716" s="69"/>
      <c r="Q716" s="69"/>
      <c r="R716" s="71"/>
      <c r="S716" s="69"/>
      <c r="T716" s="69"/>
      <c r="W716" s="53"/>
      <c r="BU716" s="53"/>
      <c r="BV716" s="53"/>
    </row>
    <row r="717" spans="2:74" ht="15">
      <c r="B717" s="68"/>
      <c r="C717" s="68"/>
      <c r="D717" s="69"/>
      <c r="E717" s="90"/>
      <c r="F717" s="69"/>
      <c r="G717" s="69"/>
      <c r="H717" s="70"/>
      <c r="I717" s="69"/>
      <c r="J717" s="69"/>
      <c r="K717" s="70"/>
      <c r="L717" s="69"/>
      <c r="M717" s="69"/>
      <c r="N717" s="69"/>
      <c r="O717" s="69"/>
      <c r="P717" s="69"/>
      <c r="Q717" s="69"/>
      <c r="R717" s="71"/>
      <c r="S717" s="69"/>
      <c r="T717" s="69"/>
      <c r="W717" s="53"/>
      <c r="BU717" s="53"/>
      <c r="BV717" s="53"/>
    </row>
    <row r="718" spans="2:74" ht="15">
      <c r="B718" s="68"/>
      <c r="C718" s="68"/>
      <c r="D718" s="69"/>
      <c r="E718" s="90"/>
      <c r="F718" s="69"/>
      <c r="G718" s="69"/>
      <c r="H718" s="70"/>
      <c r="I718" s="69"/>
      <c r="J718" s="69"/>
      <c r="K718" s="70"/>
      <c r="L718" s="69"/>
      <c r="M718" s="69"/>
      <c r="N718" s="69"/>
      <c r="O718" s="69"/>
      <c r="P718" s="69"/>
      <c r="Q718" s="69"/>
      <c r="R718" s="71"/>
      <c r="S718" s="69"/>
      <c r="T718" s="69"/>
      <c r="W718" s="53"/>
      <c r="BU718" s="53"/>
      <c r="BV718" s="53"/>
    </row>
    <row r="719" spans="2:74" ht="15">
      <c r="B719" s="68"/>
      <c r="C719" s="68"/>
      <c r="D719" s="69"/>
      <c r="E719" s="90"/>
      <c r="F719" s="69"/>
      <c r="G719" s="69"/>
      <c r="H719" s="70"/>
      <c r="I719" s="69"/>
      <c r="J719" s="69"/>
      <c r="K719" s="70"/>
      <c r="L719" s="69"/>
      <c r="M719" s="69"/>
      <c r="N719" s="69"/>
      <c r="O719" s="69"/>
      <c r="P719" s="69"/>
      <c r="Q719" s="69"/>
      <c r="R719" s="71"/>
      <c r="S719" s="69"/>
      <c r="T719" s="69"/>
      <c r="W719" s="53"/>
      <c r="BU719" s="53"/>
      <c r="BV719" s="53"/>
    </row>
    <row r="720" spans="2:74" ht="15">
      <c r="B720" s="68"/>
      <c r="C720" s="68"/>
      <c r="D720" s="69"/>
      <c r="E720" s="90"/>
      <c r="F720" s="69"/>
      <c r="G720" s="69"/>
      <c r="H720" s="70"/>
      <c r="I720" s="69"/>
      <c r="J720" s="69"/>
      <c r="K720" s="70"/>
      <c r="L720" s="69"/>
      <c r="M720" s="69"/>
      <c r="N720" s="69"/>
      <c r="O720" s="69"/>
      <c r="P720" s="69"/>
      <c r="Q720" s="69"/>
      <c r="R720" s="71"/>
      <c r="S720" s="69"/>
      <c r="T720" s="69"/>
      <c r="W720" s="53"/>
      <c r="BU720" s="53"/>
      <c r="BV720" s="53"/>
    </row>
    <row r="721" spans="2:74" ht="15">
      <c r="B721" s="68"/>
      <c r="C721" s="68"/>
      <c r="D721" s="69"/>
      <c r="E721" s="90"/>
      <c r="F721" s="69"/>
      <c r="G721" s="69"/>
      <c r="H721" s="70"/>
      <c r="I721" s="69"/>
      <c r="J721" s="69"/>
      <c r="K721" s="70"/>
      <c r="L721" s="69"/>
      <c r="M721" s="69"/>
      <c r="N721" s="69"/>
      <c r="O721" s="69"/>
      <c r="P721" s="69"/>
      <c r="Q721" s="69"/>
      <c r="R721" s="71"/>
      <c r="S721" s="69"/>
      <c r="T721" s="69"/>
      <c r="W721" s="53"/>
      <c r="BU721" s="53"/>
      <c r="BV721" s="53"/>
    </row>
    <row r="722" spans="2:74" ht="15">
      <c r="B722" s="68"/>
      <c r="C722" s="68"/>
      <c r="D722" s="69"/>
      <c r="E722" s="90"/>
      <c r="F722" s="69"/>
      <c r="G722" s="69"/>
      <c r="H722" s="70"/>
      <c r="I722" s="69"/>
      <c r="J722" s="69"/>
      <c r="K722" s="70"/>
      <c r="L722" s="69"/>
      <c r="M722" s="69"/>
      <c r="N722" s="69"/>
      <c r="O722" s="69"/>
      <c r="P722" s="69"/>
      <c r="Q722" s="69"/>
      <c r="R722" s="71"/>
      <c r="S722" s="69"/>
      <c r="T722" s="69"/>
      <c r="W722" s="53"/>
      <c r="BU722" s="53"/>
      <c r="BV722" s="53"/>
    </row>
    <row r="723" spans="2:74" ht="15">
      <c r="B723" s="68"/>
      <c r="C723" s="68"/>
      <c r="D723" s="69"/>
      <c r="E723" s="90"/>
      <c r="F723" s="69"/>
      <c r="G723" s="69"/>
      <c r="H723" s="70"/>
      <c r="I723" s="69"/>
      <c r="J723" s="69"/>
      <c r="K723" s="70"/>
      <c r="L723" s="69"/>
      <c r="M723" s="69"/>
      <c r="N723" s="69"/>
      <c r="O723" s="69"/>
      <c r="P723" s="69"/>
      <c r="Q723" s="69"/>
      <c r="R723" s="71"/>
      <c r="S723" s="69"/>
      <c r="T723" s="69"/>
      <c r="W723" s="53"/>
      <c r="BU723" s="53"/>
      <c r="BV723" s="53"/>
    </row>
    <row r="724" spans="2:74" ht="15">
      <c r="B724" s="68"/>
      <c r="C724" s="68"/>
      <c r="D724" s="69"/>
      <c r="E724" s="90"/>
      <c r="F724" s="69"/>
      <c r="G724" s="69"/>
      <c r="H724" s="70"/>
      <c r="I724" s="69"/>
      <c r="J724" s="69"/>
      <c r="K724" s="70"/>
      <c r="L724" s="69"/>
      <c r="M724" s="69"/>
      <c r="N724" s="69"/>
      <c r="O724" s="69"/>
      <c r="P724" s="69"/>
      <c r="Q724" s="69"/>
      <c r="R724" s="71"/>
      <c r="S724" s="69"/>
      <c r="T724" s="69"/>
      <c r="W724" s="53"/>
      <c r="BU724" s="53"/>
      <c r="BV724" s="53"/>
    </row>
    <row r="725" spans="2:74" ht="15">
      <c r="B725" s="68"/>
      <c r="C725" s="68"/>
      <c r="D725" s="69"/>
      <c r="E725" s="90"/>
      <c r="F725" s="69"/>
      <c r="G725" s="69"/>
      <c r="H725" s="70"/>
      <c r="I725" s="69"/>
      <c r="J725" s="69"/>
      <c r="K725" s="70"/>
      <c r="L725" s="69"/>
      <c r="M725" s="69"/>
      <c r="N725" s="69"/>
      <c r="O725" s="69"/>
      <c r="P725" s="69"/>
      <c r="Q725" s="69"/>
      <c r="R725" s="71"/>
      <c r="S725" s="69"/>
      <c r="T725" s="69"/>
      <c r="W725" s="53"/>
      <c r="BU725" s="53"/>
      <c r="BV725" s="53"/>
    </row>
    <row r="726" spans="2:74" ht="15">
      <c r="B726" s="68"/>
      <c r="C726" s="68"/>
      <c r="D726" s="69"/>
      <c r="E726" s="90"/>
      <c r="F726" s="69"/>
      <c r="G726" s="69"/>
      <c r="H726" s="70"/>
      <c r="I726" s="69"/>
      <c r="J726" s="69"/>
      <c r="K726" s="70"/>
      <c r="L726" s="69"/>
      <c r="M726" s="69"/>
      <c r="N726" s="69"/>
      <c r="O726" s="69"/>
      <c r="P726" s="69"/>
      <c r="Q726" s="69"/>
      <c r="R726" s="71"/>
      <c r="S726" s="69"/>
      <c r="T726" s="69"/>
      <c r="W726" s="53"/>
      <c r="BU726" s="53"/>
      <c r="BV726" s="53"/>
    </row>
    <row r="727" spans="2:74" ht="15">
      <c r="B727" s="68"/>
      <c r="C727" s="68"/>
      <c r="D727" s="69"/>
      <c r="E727" s="90"/>
      <c r="F727" s="69"/>
      <c r="G727" s="69"/>
      <c r="H727" s="70"/>
      <c r="I727" s="69"/>
      <c r="J727" s="69"/>
      <c r="K727" s="70"/>
      <c r="L727" s="69"/>
      <c r="M727" s="69"/>
      <c r="N727" s="69"/>
      <c r="O727" s="69"/>
      <c r="P727" s="69"/>
      <c r="Q727" s="69"/>
      <c r="R727" s="71"/>
      <c r="S727" s="69"/>
      <c r="T727" s="69"/>
      <c r="W727" s="53"/>
      <c r="BU727" s="53"/>
      <c r="BV727" s="53"/>
    </row>
    <row r="728" spans="2:74" ht="15">
      <c r="B728" s="68"/>
      <c r="C728" s="68"/>
      <c r="D728" s="69"/>
      <c r="E728" s="90"/>
      <c r="F728" s="69"/>
      <c r="G728" s="69"/>
      <c r="H728" s="70"/>
      <c r="I728" s="69"/>
      <c r="J728" s="69"/>
      <c r="K728" s="70"/>
      <c r="L728" s="69"/>
      <c r="M728" s="69"/>
      <c r="N728" s="69"/>
      <c r="O728" s="69"/>
      <c r="P728" s="69"/>
      <c r="Q728" s="69"/>
      <c r="R728" s="71"/>
      <c r="S728" s="69"/>
      <c r="T728" s="69"/>
      <c r="W728" s="53"/>
      <c r="BU728" s="53"/>
      <c r="BV728" s="53"/>
    </row>
    <row r="729" spans="2:74" ht="15">
      <c r="B729" s="68"/>
      <c r="C729" s="68"/>
      <c r="D729" s="69"/>
      <c r="E729" s="90"/>
      <c r="F729" s="69"/>
      <c r="G729" s="69"/>
      <c r="H729" s="70"/>
      <c r="I729" s="69"/>
      <c r="J729" s="69"/>
      <c r="K729" s="70"/>
      <c r="L729" s="69"/>
      <c r="M729" s="69"/>
      <c r="N729" s="69"/>
      <c r="O729" s="69"/>
      <c r="P729" s="69"/>
      <c r="Q729" s="69"/>
      <c r="R729" s="71"/>
      <c r="S729" s="69"/>
      <c r="T729" s="69"/>
      <c r="W729" s="53"/>
      <c r="BU729" s="53"/>
      <c r="BV729" s="53"/>
    </row>
    <row r="730" spans="2:74" ht="15">
      <c r="B730" s="68"/>
      <c r="C730" s="68"/>
      <c r="D730" s="69"/>
      <c r="E730" s="90"/>
      <c r="F730" s="69"/>
      <c r="G730" s="69"/>
      <c r="H730" s="70"/>
      <c r="I730" s="69"/>
      <c r="J730" s="69"/>
      <c r="K730" s="70"/>
      <c r="L730" s="69"/>
      <c r="M730" s="69"/>
      <c r="N730" s="69"/>
      <c r="O730" s="69"/>
      <c r="P730" s="69"/>
      <c r="Q730" s="69"/>
      <c r="R730" s="71"/>
      <c r="S730" s="69"/>
      <c r="T730" s="69"/>
      <c r="W730" s="53"/>
      <c r="BU730" s="53"/>
      <c r="BV730" s="53"/>
    </row>
    <row r="731" spans="2:74" ht="15">
      <c r="B731" s="68"/>
      <c r="C731" s="68"/>
      <c r="D731" s="69"/>
      <c r="E731" s="90"/>
      <c r="F731" s="69"/>
      <c r="G731" s="69"/>
      <c r="H731" s="70"/>
      <c r="I731" s="69"/>
      <c r="J731" s="69"/>
      <c r="K731" s="70"/>
      <c r="L731" s="69"/>
      <c r="M731" s="69"/>
      <c r="N731" s="69"/>
      <c r="O731" s="69"/>
      <c r="P731" s="69"/>
      <c r="Q731" s="69"/>
      <c r="R731" s="71"/>
      <c r="S731" s="69"/>
      <c r="T731" s="69"/>
      <c r="W731" s="53"/>
      <c r="BU731" s="53"/>
      <c r="BV731" s="53"/>
    </row>
    <row r="732" spans="2:74" ht="15">
      <c r="B732" s="68"/>
      <c r="C732" s="68"/>
      <c r="D732" s="69"/>
      <c r="E732" s="90"/>
      <c r="F732" s="69"/>
      <c r="G732" s="69"/>
      <c r="H732" s="70"/>
      <c r="I732" s="69"/>
      <c r="J732" s="69"/>
      <c r="K732" s="70"/>
      <c r="L732" s="69"/>
      <c r="M732" s="69"/>
      <c r="N732" s="69"/>
      <c r="O732" s="69"/>
      <c r="P732" s="69"/>
      <c r="Q732" s="69"/>
      <c r="R732" s="71"/>
      <c r="S732" s="69"/>
      <c r="T732" s="69"/>
      <c r="W732" s="53"/>
      <c r="BU732" s="53"/>
      <c r="BV732" s="53"/>
    </row>
    <row r="733" spans="2:74" ht="15">
      <c r="B733" s="68"/>
      <c r="C733" s="68"/>
      <c r="D733" s="69"/>
      <c r="E733" s="90"/>
      <c r="F733" s="69"/>
      <c r="G733" s="69"/>
      <c r="H733" s="70"/>
      <c r="I733" s="69"/>
      <c r="J733" s="69"/>
      <c r="K733" s="70"/>
      <c r="L733" s="69"/>
      <c r="M733" s="69"/>
      <c r="N733" s="69"/>
      <c r="O733" s="69"/>
      <c r="P733" s="69"/>
      <c r="Q733" s="69"/>
      <c r="R733" s="71"/>
      <c r="S733" s="69"/>
      <c r="T733" s="69"/>
      <c r="W733" s="53"/>
      <c r="BU733" s="53"/>
      <c r="BV733" s="53"/>
    </row>
    <row r="734" spans="2:74" ht="15">
      <c r="B734" s="68"/>
      <c r="C734" s="68"/>
      <c r="D734" s="69"/>
      <c r="E734" s="90"/>
      <c r="F734" s="69"/>
      <c r="G734" s="69"/>
      <c r="H734" s="70"/>
      <c r="I734" s="69"/>
      <c r="J734" s="69"/>
      <c r="K734" s="70"/>
      <c r="L734" s="69"/>
      <c r="M734" s="69"/>
      <c r="N734" s="69"/>
      <c r="O734" s="69"/>
      <c r="P734" s="69"/>
      <c r="Q734" s="69"/>
      <c r="R734" s="71"/>
      <c r="S734" s="69"/>
      <c r="T734" s="69"/>
      <c r="W734" s="53"/>
      <c r="BU734" s="53"/>
      <c r="BV734" s="53"/>
    </row>
    <row r="735" spans="2:74" ht="15">
      <c r="B735" s="68"/>
      <c r="C735" s="68"/>
      <c r="D735" s="69"/>
      <c r="E735" s="90"/>
      <c r="F735" s="69"/>
      <c r="G735" s="69"/>
      <c r="H735" s="70"/>
      <c r="I735" s="69"/>
      <c r="J735" s="69"/>
      <c r="K735" s="70"/>
      <c r="L735" s="69"/>
      <c r="M735" s="69"/>
      <c r="N735" s="69"/>
      <c r="O735" s="69"/>
      <c r="P735" s="69"/>
      <c r="Q735" s="69"/>
      <c r="R735" s="71"/>
      <c r="S735" s="69"/>
      <c r="T735" s="69"/>
      <c r="W735" s="53"/>
      <c r="BU735" s="53"/>
      <c r="BV735" s="53"/>
    </row>
    <row r="736" spans="2:74" ht="15">
      <c r="B736" s="68"/>
      <c r="C736" s="68"/>
      <c r="D736" s="69"/>
      <c r="E736" s="90"/>
      <c r="F736" s="69"/>
      <c r="G736" s="69"/>
      <c r="H736" s="70"/>
      <c r="I736" s="69"/>
      <c r="J736" s="69"/>
      <c r="K736" s="70"/>
      <c r="L736" s="69"/>
      <c r="M736" s="69"/>
      <c r="N736" s="69"/>
      <c r="O736" s="69"/>
      <c r="P736" s="69"/>
      <c r="Q736" s="69"/>
      <c r="R736" s="71"/>
      <c r="S736" s="69"/>
      <c r="T736" s="69"/>
      <c r="W736" s="53"/>
      <c r="BU736" s="53"/>
      <c r="BV736" s="53"/>
    </row>
    <row r="737" spans="2:74" ht="15">
      <c r="B737" s="68"/>
      <c r="C737" s="68"/>
      <c r="D737" s="69"/>
      <c r="E737" s="90"/>
      <c r="F737" s="69"/>
      <c r="G737" s="69"/>
      <c r="H737" s="70"/>
      <c r="I737" s="69"/>
      <c r="J737" s="69"/>
      <c r="K737" s="70"/>
      <c r="L737" s="69"/>
      <c r="M737" s="69"/>
      <c r="N737" s="69"/>
      <c r="O737" s="69"/>
      <c r="P737" s="69"/>
      <c r="Q737" s="69"/>
      <c r="R737" s="71"/>
      <c r="S737" s="69"/>
      <c r="T737" s="69"/>
      <c r="W737" s="53"/>
      <c r="BU737" s="53"/>
      <c r="BV737" s="53"/>
    </row>
    <row r="738" spans="2:74" ht="15">
      <c r="B738" s="68"/>
      <c r="C738" s="68"/>
      <c r="D738" s="69"/>
      <c r="E738" s="90"/>
      <c r="F738" s="69"/>
      <c r="G738" s="69"/>
      <c r="H738" s="70"/>
      <c r="I738" s="69"/>
      <c r="J738" s="69"/>
      <c r="K738" s="70"/>
      <c r="L738" s="69"/>
      <c r="M738" s="69"/>
      <c r="N738" s="69"/>
      <c r="O738" s="69"/>
      <c r="P738" s="69"/>
      <c r="Q738" s="69"/>
      <c r="R738" s="71"/>
      <c r="S738" s="69"/>
      <c r="T738" s="69"/>
      <c r="W738" s="53"/>
      <c r="BU738" s="53"/>
      <c r="BV738" s="53"/>
    </row>
    <row r="739" spans="2:74" ht="15">
      <c r="B739" s="68"/>
      <c r="C739" s="68"/>
      <c r="D739" s="69"/>
      <c r="E739" s="90"/>
      <c r="F739" s="69"/>
      <c r="G739" s="69"/>
      <c r="H739" s="70"/>
      <c r="I739" s="69"/>
      <c r="J739" s="69"/>
      <c r="K739" s="70"/>
      <c r="L739" s="69"/>
      <c r="M739" s="69"/>
      <c r="N739" s="69"/>
      <c r="O739" s="69"/>
      <c r="P739" s="69"/>
      <c r="Q739" s="69"/>
      <c r="R739" s="71"/>
      <c r="S739" s="69"/>
      <c r="T739" s="69"/>
      <c r="W739" s="53"/>
      <c r="BU739" s="53"/>
      <c r="BV739" s="53"/>
    </row>
    <row r="740" spans="2:74" ht="15">
      <c r="B740" s="68"/>
      <c r="C740" s="68"/>
      <c r="D740" s="69"/>
      <c r="E740" s="90"/>
      <c r="F740" s="69"/>
      <c r="G740" s="69"/>
      <c r="H740" s="70"/>
      <c r="I740" s="69"/>
      <c r="J740" s="69"/>
      <c r="K740" s="70"/>
      <c r="L740" s="69"/>
      <c r="M740" s="69"/>
      <c r="N740" s="69"/>
      <c r="O740" s="69"/>
      <c r="P740" s="69"/>
      <c r="Q740" s="69"/>
      <c r="R740" s="71"/>
      <c r="S740" s="69"/>
      <c r="T740" s="69"/>
      <c r="W740" s="53"/>
      <c r="BU740" s="53"/>
      <c r="BV740" s="53"/>
    </row>
    <row r="741" spans="2:74" ht="15">
      <c r="B741" s="68"/>
      <c r="C741" s="68"/>
      <c r="D741" s="69"/>
      <c r="E741" s="90"/>
      <c r="F741" s="69"/>
      <c r="G741" s="69"/>
      <c r="H741" s="70"/>
      <c r="I741" s="69"/>
      <c r="J741" s="69"/>
      <c r="K741" s="70"/>
      <c r="L741" s="69"/>
      <c r="M741" s="69"/>
      <c r="N741" s="69"/>
      <c r="O741" s="69"/>
      <c r="P741" s="69"/>
      <c r="Q741" s="69"/>
      <c r="R741" s="71"/>
      <c r="S741" s="69"/>
      <c r="T741" s="69"/>
      <c r="W741" s="53"/>
      <c r="BU741" s="53"/>
      <c r="BV741" s="53"/>
    </row>
    <row r="742" spans="2:74" ht="15">
      <c r="B742" s="68"/>
      <c r="C742" s="68"/>
      <c r="D742" s="69"/>
      <c r="E742" s="90"/>
      <c r="F742" s="69"/>
      <c r="G742" s="69"/>
      <c r="H742" s="70"/>
      <c r="I742" s="69"/>
      <c r="J742" s="69"/>
      <c r="K742" s="70"/>
      <c r="L742" s="69"/>
      <c r="M742" s="69"/>
      <c r="N742" s="69"/>
      <c r="O742" s="69"/>
      <c r="P742" s="69"/>
      <c r="Q742" s="69"/>
      <c r="R742" s="71"/>
      <c r="S742" s="69"/>
      <c r="T742" s="69"/>
      <c r="W742" s="53"/>
      <c r="BU742" s="53"/>
      <c r="BV742" s="53"/>
    </row>
    <row r="743" spans="2:74" ht="15">
      <c r="B743" s="68"/>
      <c r="C743" s="68"/>
      <c r="D743" s="69"/>
      <c r="E743" s="90"/>
      <c r="F743" s="69"/>
      <c r="G743" s="69"/>
      <c r="H743" s="70"/>
      <c r="I743" s="69"/>
      <c r="J743" s="69"/>
      <c r="K743" s="70"/>
      <c r="L743" s="69"/>
      <c r="M743" s="69"/>
      <c r="N743" s="69"/>
      <c r="O743" s="69"/>
      <c r="P743" s="69"/>
      <c r="Q743" s="69"/>
      <c r="R743" s="71"/>
      <c r="S743" s="69"/>
      <c r="T743" s="69"/>
      <c r="W743" s="53"/>
      <c r="BU743" s="53"/>
      <c r="BV743" s="53"/>
    </row>
    <row r="744" spans="2:74" ht="15">
      <c r="B744" s="68"/>
      <c r="C744" s="68"/>
      <c r="D744" s="69"/>
      <c r="E744" s="90"/>
      <c r="F744" s="69"/>
      <c r="G744" s="69"/>
      <c r="H744" s="70"/>
      <c r="I744" s="69"/>
      <c r="J744" s="69"/>
      <c r="K744" s="70"/>
      <c r="L744" s="69"/>
      <c r="M744" s="69"/>
      <c r="N744" s="69"/>
      <c r="O744" s="69"/>
      <c r="P744" s="69"/>
      <c r="Q744" s="69"/>
      <c r="R744" s="71"/>
      <c r="S744" s="69"/>
      <c r="T744" s="69"/>
      <c r="W744" s="53"/>
      <c r="BU744" s="53"/>
      <c r="BV744" s="53"/>
    </row>
    <row r="745" spans="2:74" ht="15">
      <c r="B745" s="68"/>
      <c r="C745" s="68"/>
      <c r="D745" s="69"/>
      <c r="E745" s="90"/>
      <c r="F745" s="69"/>
      <c r="G745" s="69"/>
      <c r="H745" s="70"/>
      <c r="I745" s="69"/>
      <c r="J745" s="69"/>
      <c r="K745" s="70"/>
      <c r="L745" s="69"/>
      <c r="M745" s="69"/>
      <c r="N745" s="69"/>
      <c r="O745" s="69"/>
      <c r="P745" s="69"/>
      <c r="Q745" s="69"/>
      <c r="R745" s="71"/>
      <c r="S745" s="69"/>
      <c r="T745" s="69"/>
      <c r="W745" s="53"/>
      <c r="BU745" s="53"/>
      <c r="BV745" s="53"/>
    </row>
    <row r="746" spans="2:74" ht="15">
      <c r="B746" s="68"/>
      <c r="C746" s="68"/>
      <c r="D746" s="69"/>
      <c r="E746" s="90"/>
      <c r="F746" s="69"/>
      <c r="G746" s="69"/>
      <c r="H746" s="70"/>
      <c r="I746" s="69"/>
      <c r="J746" s="69"/>
      <c r="K746" s="70"/>
      <c r="L746" s="69"/>
      <c r="M746" s="69"/>
      <c r="N746" s="69"/>
      <c r="O746" s="69"/>
      <c r="P746" s="69"/>
      <c r="Q746" s="69"/>
      <c r="R746" s="71"/>
      <c r="S746" s="69"/>
      <c r="T746" s="69"/>
      <c r="W746" s="53"/>
      <c r="BU746" s="53"/>
      <c r="BV746" s="53"/>
    </row>
    <row r="747" spans="2:74" ht="15">
      <c r="B747" s="68"/>
      <c r="C747" s="68"/>
      <c r="D747" s="69"/>
      <c r="E747" s="90"/>
      <c r="F747" s="69"/>
      <c r="G747" s="69"/>
      <c r="H747" s="70"/>
      <c r="I747" s="69"/>
      <c r="J747" s="69"/>
      <c r="K747" s="70"/>
      <c r="L747" s="69"/>
      <c r="M747" s="69"/>
      <c r="N747" s="69"/>
      <c r="O747" s="69"/>
      <c r="P747" s="69"/>
      <c r="Q747" s="69"/>
      <c r="R747" s="71"/>
      <c r="S747" s="69"/>
      <c r="T747" s="69"/>
      <c r="W747" s="53"/>
      <c r="BU747" s="53"/>
      <c r="BV747" s="53"/>
    </row>
    <row r="748" spans="2:74" ht="15">
      <c r="B748" s="68"/>
      <c r="C748" s="68"/>
      <c r="D748" s="69"/>
      <c r="E748" s="90"/>
      <c r="F748" s="69"/>
      <c r="G748" s="69"/>
      <c r="H748" s="70"/>
      <c r="I748" s="69"/>
      <c r="J748" s="69"/>
      <c r="K748" s="70"/>
      <c r="L748" s="69"/>
      <c r="M748" s="69"/>
      <c r="N748" s="69"/>
      <c r="O748" s="69"/>
      <c r="P748" s="69"/>
      <c r="Q748" s="69"/>
      <c r="R748" s="71"/>
      <c r="S748" s="69"/>
      <c r="T748" s="69"/>
      <c r="W748" s="53"/>
      <c r="BU748" s="53"/>
      <c r="BV748" s="53"/>
    </row>
    <row r="749" spans="2:74" ht="15">
      <c r="B749" s="68"/>
      <c r="C749" s="68"/>
      <c r="D749" s="69"/>
      <c r="E749" s="90"/>
      <c r="F749" s="69"/>
      <c r="G749" s="69"/>
      <c r="H749" s="70"/>
      <c r="I749" s="69"/>
      <c r="J749" s="69"/>
      <c r="K749" s="70"/>
      <c r="L749" s="69"/>
      <c r="M749" s="69"/>
      <c r="N749" s="69"/>
      <c r="O749" s="69"/>
      <c r="P749" s="69"/>
      <c r="Q749" s="69"/>
      <c r="R749" s="71"/>
      <c r="S749" s="69"/>
      <c r="T749" s="69"/>
      <c r="W749" s="53"/>
      <c r="BU749" s="53"/>
      <c r="BV749" s="53"/>
    </row>
    <row r="750" spans="2:74" ht="15">
      <c r="B750" s="68"/>
      <c r="C750" s="68"/>
      <c r="D750" s="69"/>
      <c r="E750" s="90"/>
      <c r="F750" s="69"/>
      <c r="G750" s="69"/>
      <c r="H750" s="70"/>
      <c r="I750" s="69"/>
      <c r="J750" s="69"/>
      <c r="K750" s="70"/>
      <c r="L750" s="69"/>
      <c r="M750" s="69"/>
      <c r="N750" s="69"/>
      <c r="O750" s="69"/>
      <c r="P750" s="69"/>
      <c r="Q750" s="69"/>
      <c r="R750" s="71"/>
      <c r="S750" s="69"/>
      <c r="T750" s="69"/>
      <c r="W750" s="53"/>
      <c r="BU750" s="53"/>
      <c r="BV750" s="53"/>
    </row>
    <row r="751" spans="2:74" ht="15">
      <c r="B751" s="68"/>
      <c r="C751" s="68"/>
      <c r="D751" s="69"/>
      <c r="E751" s="90"/>
      <c r="F751" s="69"/>
      <c r="G751" s="69"/>
      <c r="H751" s="70"/>
      <c r="I751" s="69"/>
      <c r="J751" s="69"/>
      <c r="K751" s="70"/>
      <c r="L751" s="69"/>
      <c r="M751" s="69"/>
      <c r="N751" s="69"/>
      <c r="O751" s="69"/>
      <c r="P751" s="69"/>
      <c r="Q751" s="69"/>
      <c r="R751" s="71"/>
      <c r="S751" s="69"/>
      <c r="T751" s="69"/>
      <c r="W751" s="53"/>
      <c r="BU751" s="53"/>
      <c r="BV751" s="53"/>
    </row>
    <row r="752" spans="2:74" ht="15">
      <c r="B752" s="68"/>
      <c r="C752" s="68"/>
      <c r="D752" s="69"/>
      <c r="E752" s="90"/>
      <c r="F752" s="69"/>
      <c r="G752" s="69"/>
      <c r="H752" s="70"/>
      <c r="I752" s="69"/>
      <c r="J752" s="69"/>
      <c r="K752" s="70"/>
      <c r="L752" s="69"/>
      <c r="M752" s="69"/>
      <c r="N752" s="69"/>
      <c r="O752" s="69"/>
      <c r="P752" s="69"/>
      <c r="Q752" s="69"/>
      <c r="R752" s="71"/>
      <c r="S752" s="69"/>
      <c r="T752" s="69"/>
      <c r="W752" s="53"/>
      <c r="BU752" s="53"/>
      <c r="BV752" s="53"/>
    </row>
    <row r="753" spans="2:74" ht="15">
      <c r="B753" s="68"/>
      <c r="C753" s="68"/>
      <c r="D753" s="69"/>
      <c r="E753" s="90"/>
      <c r="F753" s="69"/>
      <c r="G753" s="69"/>
      <c r="H753" s="70"/>
      <c r="I753" s="69"/>
      <c r="J753" s="69"/>
      <c r="K753" s="70"/>
      <c r="L753" s="69"/>
      <c r="M753" s="69"/>
      <c r="N753" s="69"/>
      <c r="O753" s="69"/>
      <c r="P753" s="69"/>
      <c r="Q753" s="69"/>
      <c r="R753" s="71"/>
      <c r="S753" s="69"/>
      <c r="T753" s="69"/>
      <c r="W753" s="53"/>
      <c r="BU753" s="53"/>
      <c r="BV753" s="53"/>
    </row>
    <row r="754" spans="2:74" ht="15">
      <c r="B754" s="68"/>
      <c r="C754" s="68"/>
      <c r="D754" s="69"/>
      <c r="E754" s="90"/>
      <c r="F754" s="69"/>
      <c r="G754" s="69"/>
      <c r="H754" s="70"/>
      <c r="I754" s="69"/>
      <c r="J754" s="69"/>
      <c r="K754" s="70"/>
      <c r="L754" s="69"/>
      <c r="M754" s="69"/>
      <c r="N754" s="69"/>
      <c r="O754" s="69"/>
      <c r="P754" s="69"/>
      <c r="Q754" s="69"/>
      <c r="R754" s="71"/>
      <c r="S754" s="69"/>
      <c r="T754" s="69"/>
      <c r="W754" s="53"/>
      <c r="BU754" s="53"/>
      <c r="BV754" s="53"/>
    </row>
    <row r="755" spans="2:74" ht="15">
      <c r="B755" s="68"/>
      <c r="C755" s="68"/>
      <c r="D755" s="69"/>
      <c r="E755" s="90"/>
      <c r="F755" s="69"/>
      <c r="G755" s="69"/>
      <c r="H755" s="70"/>
      <c r="I755" s="69"/>
      <c r="J755" s="69"/>
      <c r="K755" s="70"/>
      <c r="L755" s="69"/>
      <c r="M755" s="69"/>
      <c r="N755" s="69"/>
      <c r="O755" s="69"/>
      <c r="P755" s="69"/>
      <c r="Q755" s="69"/>
      <c r="R755" s="71"/>
      <c r="S755" s="69"/>
      <c r="T755" s="69"/>
      <c r="W755" s="53"/>
      <c r="BU755" s="53"/>
      <c r="BV755" s="53"/>
    </row>
    <row r="756" spans="2:74" ht="15">
      <c r="B756" s="68"/>
      <c r="C756" s="68"/>
      <c r="D756" s="69"/>
      <c r="E756" s="90"/>
      <c r="F756" s="69"/>
      <c r="G756" s="69"/>
      <c r="H756" s="70"/>
      <c r="I756" s="69"/>
      <c r="J756" s="69"/>
      <c r="K756" s="70"/>
      <c r="L756" s="69"/>
      <c r="M756" s="69"/>
      <c r="N756" s="69"/>
      <c r="O756" s="69"/>
      <c r="P756" s="69"/>
      <c r="Q756" s="69"/>
      <c r="R756" s="71"/>
      <c r="S756" s="69"/>
      <c r="T756" s="69"/>
      <c r="W756" s="53"/>
      <c r="BU756" s="53"/>
      <c r="BV756" s="53"/>
    </row>
    <row r="757" spans="2:74" ht="15">
      <c r="B757" s="68"/>
      <c r="C757" s="68"/>
      <c r="D757" s="69"/>
      <c r="E757" s="90"/>
      <c r="F757" s="69"/>
      <c r="G757" s="69"/>
      <c r="H757" s="70"/>
      <c r="I757" s="69"/>
      <c r="J757" s="69"/>
      <c r="K757" s="70"/>
      <c r="L757" s="69"/>
      <c r="M757" s="69"/>
      <c r="N757" s="69"/>
      <c r="O757" s="69"/>
      <c r="P757" s="69"/>
      <c r="Q757" s="69"/>
      <c r="R757" s="71"/>
      <c r="S757" s="69"/>
      <c r="T757" s="69"/>
      <c r="W757" s="53"/>
      <c r="BU757" s="53"/>
      <c r="BV757" s="53"/>
    </row>
    <row r="758" spans="2:74" ht="15">
      <c r="B758" s="68"/>
      <c r="C758" s="68"/>
      <c r="D758" s="69"/>
      <c r="E758" s="90"/>
      <c r="F758" s="69"/>
      <c r="G758" s="69"/>
      <c r="H758" s="70"/>
      <c r="I758" s="69"/>
      <c r="J758" s="69"/>
      <c r="K758" s="70"/>
      <c r="L758" s="69"/>
      <c r="M758" s="69"/>
      <c r="N758" s="69"/>
      <c r="O758" s="69"/>
      <c r="P758" s="69"/>
      <c r="Q758" s="69"/>
      <c r="R758" s="71"/>
      <c r="S758" s="69"/>
      <c r="T758" s="69"/>
      <c r="W758" s="53"/>
      <c r="BU758" s="53"/>
      <c r="BV758" s="53"/>
    </row>
    <row r="759" spans="2:74" ht="15">
      <c r="B759" s="68"/>
      <c r="C759" s="68"/>
      <c r="D759" s="69"/>
      <c r="E759" s="90"/>
      <c r="F759" s="69"/>
      <c r="G759" s="69"/>
      <c r="H759" s="70"/>
      <c r="I759" s="69"/>
      <c r="J759" s="69"/>
      <c r="K759" s="70"/>
      <c r="L759" s="69"/>
      <c r="M759" s="69"/>
      <c r="N759" s="69"/>
      <c r="O759" s="69"/>
      <c r="P759" s="69"/>
      <c r="Q759" s="69"/>
      <c r="R759" s="71"/>
      <c r="S759" s="69"/>
      <c r="T759" s="69"/>
      <c r="W759" s="53"/>
      <c r="BU759" s="53"/>
      <c r="BV759" s="53"/>
    </row>
    <row r="760" spans="2:74" ht="15">
      <c r="B760" s="68"/>
      <c r="C760" s="68"/>
      <c r="D760" s="69"/>
      <c r="E760" s="90"/>
      <c r="F760" s="69"/>
      <c r="G760" s="69"/>
      <c r="H760" s="70"/>
      <c r="I760" s="69"/>
      <c r="J760" s="69"/>
      <c r="K760" s="70"/>
      <c r="L760" s="69"/>
      <c r="M760" s="69"/>
      <c r="N760" s="69"/>
      <c r="O760" s="69"/>
      <c r="P760" s="69"/>
      <c r="Q760" s="69"/>
      <c r="R760" s="71"/>
      <c r="S760" s="69"/>
      <c r="T760" s="69"/>
      <c r="W760" s="53"/>
      <c r="BU760" s="53"/>
      <c r="BV760" s="53"/>
    </row>
    <row r="761" spans="2:74" ht="15">
      <c r="B761" s="68"/>
      <c r="C761" s="68"/>
      <c r="D761" s="69"/>
      <c r="E761" s="90"/>
      <c r="F761" s="69"/>
      <c r="G761" s="69"/>
      <c r="H761" s="70"/>
      <c r="I761" s="69"/>
      <c r="J761" s="69"/>
      <c r="K761" s="70"/>
      <c r="L761" s="69"/>
      <c r="M761" s="69"/>
      <c r="N761" s="69"/>
      <c r="O761" s="69"/>
      <c r="P761" s="69"/>
      <c r="Q761" s="69"/>
      <c r="R761" s="71"/>
      <c r="S761" s="69"/>
      <c r="T761" s="69"/>
      <c r="W761" s="53"/>
      <c r="BU761" s="53"/>
      <c r="BV761" s="53"/>
    </row>
    <row r="762" spans="2:74" ht="15">
      <c r="B762" s="68"/>
      <c r="C762" s="68"/>
      <c r="D762" s="69"/>
      <c r="E762" s="90"/>
      <c r="F762" s="69"/>
      <c r="G762" s="69"/>
      <c r="H762" s="70"/>
      <c r="I762" s="69"/>
      <c r="J762" s="69"/>
      <c r="K762" s="70"/>
      <c r="L762" s="69"/>
      <c r="M762" s="69"/>
      <c r="N762" s="69"/>
      <c r="O762" s="69"/>
      <c r="P762" s="69"/>
      <c r="Q762" s="69"/>
      <c r="R762" s="71"/>
      <c r="S762" s="69"/>
      <c r="T762" s="69"/>
      <c r="W762" s="53"/>
      <c r="BU762" s="53"/>
      <c r="BV762" s="53"/>
    </row>
    <row r="763" spans="2:74" ht="15">
      <c r="B763" s="68"/>
      <c r="C763" s="68"/>
      <c r="D763" s="69"/>
      <c r="E763" s="90"/>
      <c r="F763" s="69"/>
      <c r="G763" s="69"/>
      <c r="H763" s="70"/>
      <c r="I763" s="69"/>
      <c r="J763" s="69"/>
      <c r="K763" s="70"/>
      <c r="L763" s="69"/>
      <c r="M763" s="69"/>
      <c r="N763" s="69"/>
      <c r="O763" s="69"/>
      <c r="P763" s="69"/>
      <c r="Q763" s="69"/>
      <c r="R763" s="71"/>
      <c r="S763" s="69"/>
      <c r="T763" s="69"/>
      <c r="W763" s="53"/>
      <c r="BU763" s="53"/>
      <c r="BV763" s="53"/>
    </row>
    <row r="764" spans="2:74" ht="15">
      <c r="B764" s="68"/>
      <c r="C764" s="68"/>
      <c r="D764" s="69"/>
      <c r="E764" s="90"/>
      <c r="F764" s="69"/>
      <c r="G764" s="69"/>
      <c r="H764" s="70"/>
      <c r="I764" s="69"/>
      <c r="J764" s="69"/>
      <c r="K764" s="70"/>
      <c r="L764" s="69"/>
      <c r="M764" s="69"/>
      <c r="N764" s="69"/>
      <c r="O764" s="69"/>
      <c r="P764" s="69"/>
      <c r="Q764" s="69"/>
      <c r="R764" s="71"/>
      <c r="S764" s="69"/>
      <c r="T764" s="69"/>
      <c r="W764" s="53"/>
      <c r="BU764" s="53"/>
      <c r="BV764" s="53"/>
    </row>
    <row r="765" spans="2:74" ht="15">
      <c r="B765" s="68"/>
      <c r="C765" s="68"/>
      <c r="D765" s="69"/>
      <c r="E765" s="90"/>
      <c r="F765" s="69"/>
      <c r="G765" s="69"/>
      <c r="H765" s="70"/>
      <c r="I765" s="69"/>
      <c r="J765" s="69"/>
      <c r="K765" s="70"/>
      <c r="L765" s="69"/>
      <c r="M765" s="69"/>
      <c r="N765" s="69"/>
      <c r="O765" s="69"/>
      <c r="P765" s="69"/>
      <c r="Q765" s="69"/>
      <c r="R765" s="71"/>
      <c r="S765" s="69"/>
      <c r="T765" s="69"/>
      <c r="W765" s="53"/>
      <c r="BU765" s="53"/>
      <c r="BV765" s="53"/>
    </row>
    <row r="766" spans="2:74" ht="15">
      <c r="B766" s="68"/>
      <c r="C766" s="68"/>
      <c r="D766" s="69"/>
      <c r="E766" s="90"/>
      <c r="F766" s="69"/>
      <c r="G766" s="69"/>
      <c r="H766" s="70"/>
      <c r="I766" s="69"/>
      <c r="J766" s="69"/>
      <c r="K766" s="70"/>
      <c r="L766" s="69"/>
      <c r="M766" s="69"/>
      <c r="N766" s="69"/>
      <c r="O766" s="69"/>
      <c r="P766" s="69"/>
      <c r="Q766" s="69"/>
      <c r="R766" s="71"/>
      <c r="S766" s="69"/>
      <c r="T766" s="69"/>
      <c r="W766" s="53"/>
      <c r="BU766" s="53"/>
      <c r="BV766" s="53"/>
    </row>
    <row r="767" spans="2:74" ht="15">
      <c r="B767" s="68"/>
      <c r="C767" s="68"/>
      <c r="D767" s="69"/>
      <c r="E767" s="90"/>
      <c r="F767" s="69"/>
      <c r="G767" s="69"/>
      <c r="H767" s="70"/>
      <c r="I767" s="69"/>
      <c r="J767" s="69"/>
      <c r="K767" s="70"/>
      <c r="L767" s="69"/>
      <c r="M767" s="69"/>
      <c r="N767" s="69"/>
      <c r="O767" s="69"/>
      <c r="P767" s="69"/>
      <c r="Q767" s="69"/>
      <c r="R767" s="71"/>
      <c r="S767" s="69"/>
      <c r="T767" s="69"/>
      <c r="W767" s="53"/>
      <c r="BU767" s="53"/>
      <c r="BV767" s="53"/>
    </row>
    <row r="768" spans="2:74" ht="15">
      <c r="B768" s="68"/>
      <c r="C768" s="68"/>
      <c r="D768" s="69"/>
      <c r="E768" s="90"/>
      <c r="F768" s="69"/>
      <c r="G768" s="69"/>
      <c r="H768" s="70"/>
      <c r="I768" s="69"/>
      <c r="J768" s="69"/>
      <c r="K768" s="70"/>
      <c r="L768" s="69"/>
      <c r="M768" s="69"/>
      <c r="N768" s="69"/>
      <c r="O768" s="69"/>
      <c r="P768" s="69"/>
      <c r="Q768" s="69"/>
      <c r="R768" s="71"/>
      <c r="S768" s="69"/>
      <c r="T768" s="69"/>
      <c r="W768" s="53"/>
      <c r="BU768" s="53"/>
      <c r="BV768" s="53"/>
    </row>
    <row r="769" spans="2:74" ht="15">
      <c r="B769" s="68"/>
      <c r="C769" s="68"/>
      <c r="D769" s="69"/>
      <c r="E769" s="90"/>
      <c r="F769" s="69"/>
      <c r="G769" s="69"/>
      <c r="H769" s="70"/>
      <c r="I769" s="69"/>
      <c r="J769" s="69"/>
      <c r="K769" s="70"/>
      <c r="L769" s="69"/>
      <c r="M769" s="69"/>
      <c r="N769" s="69"/>
      <c r="O769" s="69"/>
      <c r="P769" s="69"/>
      <c r="Q769" s="69"/>
      <c r="R769" s="71"/>
      <c r="S769" s="69"/>
      <c r="T769" s="69"/>
      <c r="W769" s="53"/>
      <c r="BU769" s="53"/>
      <c r="BV769" s="53"/>
    </row>
    <row r="770" spans="2:74" ht="15">
      <c r="B770" s="68"/>
      <c r="C770" s="68"/>
      <c r="D770" s="69"/>
      <c r="E770" s="90"/>
      <c r="F770" s="69"/>
      <c r="G770" s="69"/>
      <c r="H770" s="70"/>
      <c r="I770" s="69"/>
      <c r="J770" s="69"/>
      <c r="K770" s="70"/>
      <c r="L770" s="69"/>
      <c r="M770" s="69"/>
      <c r="N770" s="69"/>
      <c r="O770" s="69"/>
      <c r="P770" s="69"/>
      <c r="Q770" s="69"/>
      <c r="R770" s="71"/>
      <c r="S770" s="69"/>
      <c r="T770" s="69"/>
      <c r="W770" s="53"/>
      <c r="BU770" s="53"/>
      <c r="BV770" s="53"/>
    </row>
    <row r="771" spans="2:74" ht="15">
      <c r="B771" s="68"/>
      <c r="C771" s="68"/>
      <c r="D771" s="69"/>
      <c r="E771" s="90"/>
      <c r="F771" s="69"/>
      <c r="G771" s="69"/>
      <c r="H771" s="70"/>
      <c r="I771" s="69"/>
      <c r="J771" s="69"/>
      <c r="K771" s="70"/>
      <c r="L771" s="69"/>
      <c r="M771" s="69"/>
      <c r="N771" s="69"/>
      <c r="O771" s="69"/>
      <c r="P771" s="69"/>
      <c r="Q771" s="69"/>
      <c r="R771" s="71"/>
      <c r="S771" s="69"/>
      <c r="T771" s="69"/>
      <c r="W771" s="53"/>
      <c r="BU771" s="53"/>
      <c r="BV771" s="53"/>
    </row>
    <row r="772" spans="2:74" ht="15">
      <c r="B772" s="68"/>
      <c r="C772" s="68"/>
      <c r="D772" s="69"/>
      <c r="E772" s="90"/>
      <c r="F772" s="69"/>
      <c r="G772" s="69"/>
      <c r="H772" s="70"/>
      <c r="I772" s="69"/>
      <c r="J772" s="69"/>
      <c r="K772" s="70"/>
      <c r="L772" s="69"/>
      <c r="M772" s="69"/>
      <c r="N772" s="69"/>
      <c r="O772" s="69"/>
      <c r="P772" s="69"/>
      <c r="Q772" s="69"/>
      <c r="R772" s="71"/>
      <c r="S772" s="69"/>
      <c r="T772" s="69"/>
      <c r="W772" s="53"/>
      <c r="BU772" s="53"/>
      <c r="BV772" s="53"/>
    </row>
    <row r="773" spans="2:74" ht="15">
      <c r="B773" s="68"/>
      <c r="C773" s="68"/>
      <c r="D773" s="69"/>
      <c r="E773" s="90"/>
      <c r="F773" s="69"/>
      <c r="G773" s="69"/>
      <c r="H773" s="70"/>
      <c r="I773" s="69"/>
      <c r="J773" s="69"/>
      <c r="K773" s="70"/>
      <c r="L773" s="69"/>
      <c r="M773" s="69"/>
      <c r="N773" s="69"/>
      <c r="O773" s="69"/>
      <c r="P773" s="69"/>
      <c r="Q773" s="69"/>
      <c r="R773" s="71"/>
      <c r="S773" s="69"/>
      <c r="T773" s="69"/>
      <c r="W773" s="53"/>
      <c r="BU773" s="53"/>
      <c r="BV773" s="53"/>
    </row>
    <row r="774" spans="2:74" ht="15">
      <c r="B774" s="68"/>
      <c r="C774" s="68"/>
      <c r="D774" s="69"/>
      <c r="E774" s="90"/>
      <c r="F774" s="69"/>
      <c r="G774" s="69"/>
      <c r="H774" s="70"/>
      <c r="I774" s="69"/>
      <c r="J774" s="69"/>
      <c r="K774" s="70"/>
      <c r="L774" s="69"/>
      <c r="M774" s="69"/>
      <c r="N774" s="69"/>
      <c r="O774" s="69"/>
      <c r="P774" s="69"/>
      <c r="Q774" s="69"/>
      <c r="R774" s="71"/>
      <c r="S774" s="69"/>
      <c r="T774" s="69"/>
      <c r="W774" s="53"/>
      <c r="BU774" s="53"/>
      <c r="BV774" s="53"/>
    </row>
    <row r="775" spans="2:74" ht="15">
      <c r="B775" s="68"/>
      <c r="C775" s="68"/>
      <c r="D775" s="69"/>
      <c r="E775" s="90"/>
      <c r="F775" s="69"/>
      <c r="G775" s="69"/>
      <c r="H775" s="70"/>
      <c r="I775" s="69"/>
      <c r="J775" s="69"/>
      <c r="K775" s="70"/>
      <c r="L775" s="69"/>
      <c r="M775" s="69"/>
      <c r="N775" s="69"/>
      <c r="O775" s="69"/>
      <c r="P775" s="69"/>
      <c r="Q775" s="69"/>
      <c r="R775" s="71"/>
      <c r="S775" s="69"/>
      <c r="T775" s="69"/>
      <c r="W775" s="53"/>
      <c r="BU775" s="53"/>
      <c r="BV775" s="53"/>
    </row>
    <row r="776" spans="2:74" ht="15">
      <c r="B776" s="68"/>
      <c r="C776" s="68"/>
      <c r="D776" s="69"/>
      <c r="E776" s="90"/>
      <c r="F776" s="69"/>
      <c r="G776" s="69"/>
      <c r="H776" s="70"/>
      <c r="I776" s="69"/>
      <c r="J776" s="69"/>
      <c r="K776" s="70"/>
      <c r="L776" s="69"/>
      <c r="M776" s="69"/>
      <c r="N776" s="69"/>
      <c r="O776" s="69"/>
      <c r="P776" s="69"/>
      <c r="Q776" s="69"/>
      <c r="R776" s="71"/>
      <c r="S776" s="69"/>
      <c r="T776" s="69"/>
      <c r="W776" s="53"/>
      <c r="BU776" s="53"/>
      <c r="BV776" s="53"/>
    </row>
    <row r="777" spans="2:74" ht="15">
      <c r="B777" s="68"/>
      <c r="C777" s="68"/>
      <c r="D777" s="69"/>
      <c r="E777" s="90"/>
      <c r="F777" s="69"/>
      <c r="G777" s="69"/>
      <c r="H777" s="70"/>
      <c r="I777" s="69"/>
      <c r="J777" s="69"/>
      <c r="K777" s="70"/>
      <c r="L777" s="69"/>
      <c r="M777" s="69"/>
      <c r="N777" s="69"/>
      <c r="O777" s="69"/>
      <c r="P777" s="69"/>
      <c r="Q777" s="69"/>
      <c r="R777" s="71"/>
      <c r="S777" s="69"/>
      <c r="T777" s="69"/>
      <c r="W777" s="53"/>
      <c r="BU777" s="53"/>
      <c r="BV777" s="53"/>
    </row>
    <row r="778" spans="2:74" ht="15">
      <c r="B778" s="68"/>
      <c r="C778" s="68"/>
      <c r="D778" s="69"/>
      <c r="E778" s="90"/>
      <c r="F778" s="69"/>
      <c r="G778" s="69"/>
      <c r="H778" s="70"/>
      <c r="I778" s="69"/>
      <c r="J778" s="69"/>
      <c r="K778" s="70"/>
      <c r="L778" s="69"/>
      <c r="M778" s="69"/>
      <c r="N778" s="69"/>
      <c r="O778" s="69"/>
      <c r="P778" s="69"/>
      <c r="Q778" s="69"/>
      <c r="R778" s="71"/>
      <c r="S778" s="69"/>
      <c r="T778" s="69"/>
      <c r="W778" s="53"/>
      <c r="BU778" s="53"/>
      <c r="BV778" s="53"/>
    </row>
    <row r="779" spans="2:74" ht="15">
      <c r="B779" s="68"/>
      <c r="C779" s="68"/>
      <c r="D779" s="69"/>
      <c r="E779" s="90"/>
      <c r="F779" s="69"/>
      <c r="G779" s="69"/>
      <c r="H779" s="70"/>
      <c r="I779" s="69"/>
      <c r="J779" s="69"/>
      <c r="K779" s="70"/>
      <c r="L779" s="69"/>
      <c r="M779" s="69"/>
      <c r="N779" s="69"/>
      <c r="O779" s="69"/>
      <c r="P779" s="69"/>
      <c r="Q779" s="69"/>
      <c r="R779" s="71"/>
      <c r="S779" s="69"/>
      <c r="T779" s="69"/>
      <c r="W779" s="53"/>
      <c r="BU779" s="53"/>
      <c r="BV779" s="53"/>
    </row>
    <row r="780" spans="2:74" ht="15">
      <c r="B780" s="68"/>
      <c r="C780" s="68"/>
      <c r="D780" s="69"/>
      <c r="E780" s="90"/>
      <c r="F780" s="69"/>
      <c r="G780" s="69"/>
      <c r="H780" s="70"/>
      <c r="I780" s="69"/>
      <c r="J780" s="69"/>
      <c r="K780" s="70"/>
      <c r="L780" s="69"/>
      <c r="M780" s="69"/>
      <c r="N780" s="69"/>
      <c r="O780" s="69"/>
      <c r="P780" s="69"/>
      <c r="Q780" s="69"/>
      <c r="R780" s="71"/>
      <c r="S780" s="69"/>
      <c r="T780" s="69"/>
      <c r="W780" s="53"/>
      <c r="BU780" s="53"/>
      <c r="BV780" s="53"/>
    </row>
    <row r="781" spans="2:74" ht="15">
      <c r="B781" s="68"/>
      <c r="C781" s="68"/>
      <c r="D781" s="69"/>
      <c r="E781" s="90"/>
      <c r="F781" s="69"/>
      <c r="G781" s="69"/>
      <c r="H781" s="70"/>
      <c r="I781" s="69"/>
      <c r="J781" s="69"/>
      <c r="K781" s="70"/>
      <c r="L781" s="69"/>
      <c r="M781" s="69"/>
      <c r="N781" s="69"/>
      <c r="O781" s="69"/>
      <c r="P781" s="69"/>
      <c r="Q781" s="69"/>
      <c r="R781" s="71"/>
      <c r="S781" s="69"/>
      <c r="T781" s="69"/>
      <c r="W781" s="53"/>
      <c r="BU781" s="53"/>
      <c r="BV781" s="53"/>
    </row>
    <row r="782" spans="2:74" ht="15">
      <c r="B782" s="68"/>
      <c r="C782" s="68"/>
      <c r="D782" s="69"/>
      <c r="E782" s="90"/>
      <c r="F782" s="69"/>
      <c r="G782" s="69"/>
      <c r="H782" s="70"/>
      <c r="I782" s="69"/>
      <c r="J782" s="69"/>
      <c r="K782" s="70"/>
      <c r="L782" s="69"/>
      <c r="M782" s="69"/>
      <c r="N782" s="69"/>
      <c r="O782" s="69"/>
      <c r="P782" s="69"/>
      <c r="Q782" s="69"/>
      <c r="R782" s="71"/>
      <c r="S782" s="69"/>
      <c r="T782" s="69"/>
      <c r="W782" s="53"/>
      <c r="BU782" s="53"/>
      <c r="BV782" s="53"/>
    </row>
    <row r="783" spans="2:74" ht="15">
      <c r="B783" s="68"/>
      <c r="C783" s="68"/>
      <c r="D783" s="69"/>
      <c r="E783" s="90"/>
      <c r="F783" s="69"/>
      <c r="G783" s="69"/>
      <c r="H783" s="70"/>
      <c r="I783" s="69"/>
      <c r="J783" s="69"/>
      <c r="K783" s="70"/>
      <c r="L783" s="69"/>
      <c r="M783" s="69"/>
      <c r="N783" s="69"/>
      <c r="O783" s="69"/>
      <c r="P783" s="69"/>
      <c r="Q783" s="69"/>
      <c r="R783" s="71"/>
      <c r="S783" s="69"/>
      <c r="T783" s="69"/>
      <c r="W783" s="53"/>
      <c r="BU783" s="53"/>
      <c r="BV783" s="53"/>
    </row>
    <row r="784" spans="2:74" ht="15">
      <c r="B784" s="68"/>
      <c r="C784" s="68"/>
      <c r="D784" s="69"/>
      <c r="E784" s="90"/>
      <c r="F784" s="69"/>
      <c r="G784" s="69"/>
      <c r="H784" s="70"/>
      <c r="I784" s="69"/>
      <c r="J784" s="69"/>
      <c r="K784" s="70"/>
      <c r="L784" s="69"/>
      <c r="M784" s="69"/>
      <c r="N784" s="69"/>
      <c r="O784" s="69"/>
      <c r="P784" s="69"/>
      <c r="Q784" s="69"/>
      <c r="R784" s="71"/>
      <c r="S784" s="69"/>
      <c r="T784" s="69"/>
      <c r="W784" s="53"/>
      <c r="BU784" s="53"/>
      <c r="BV784" s="53"/>
    </row>
    <row r="785" spans="2:74" ht="15">
      <c r="B785" s="68"/>
      <c r="C785" s="68"/>
      <c r="D785" s="69"/>
      <c r="E785" s="90"/>
      <c r="F785" s="69"/>
      <c r="G785" s="69"/>
      <c r="H785" s="70"/>
      <c r="I785" s="69"/>
      <c r="J785" s="69"/>
      <c r="K785" s="70"/>
      <c r="L785" s="69"/>
      <c r="M785" s="69"/>
      <c r="N785" s="69"/>
      <c r="O785" s="69"/>
      <c r="P785" s="69"/>
      <c r="Q785" s="69"/>
      <c r="R785" s="71"/>
      <c r="S785" s="69"/>
      <c r="T785" s="69"/>
      <c r="W785" s="53"/>
      <c r="BU785" s="53"/>
      <c r="BV785" s="53"/>
    </row>
    <row r="786" spans="2:74" ht="15">
      <c r="B786" s="68"/>
      <c r="C786" s="68"/>
      <c r="D786" s="69"/>
      <c r="E786" s="90"/>
      <c r="F786" s="69"/>
      <c r="G786" s="69"/>
      <c r="H786" s="70"/>
      <c r="I786" s="69"/>
      <c r="J786" s="69"/>
      <c r="K786" s="70"/>
      <c r="L786" s="69"/>
      <c r="M786" s="69"/>
      <c r="N786" s="69"/>
      <c r="O786" s="69"/>
      <c r="P786" s="69"/>
      <c r="Q786" s="69"/>
      <c r="R786" s="71"/>
      <c r="S786" s="69"/>
      <c r="T786" s="69"/>
      <c r="W786" s="53"/>
      <c r="BU786" s="53"/>
      <c r="BV786" s="53"/>
    </row>
    <row r="787" spans="2:74" ht="15">
      <c r="B787" s="68"/>
      <c r="C787" s="68"/>
      <c r="D787" s="69"/>
      <c r="E787" s="90"/>
      <c r="F787" s="69"/>
      <c r="G787" s="69"/>
      <c r="H787" s="70"/>
      <c r="I787" s="69"/>
      <c r="J787" s="69"/>
      <c r="K787" s="70"/>
      <c r="L787" s="69"/>
      <c r="M787" s="69"/>
      <c r="N787" s="69"/>
      <c r="O787" s="69"/>
      <c r="P787" s="69"/>
      <c r="Q787" s="69"/>
      <c r="R787" s="71"/>
      <c r="S787" s="69"/>
      <c r="T787" s="69"/>
      <c r="W787" s="53"/>
      <c r="BU787" s="53"/>
      <c r="BV787" s="53"/>
    </row>
    <row r="788" spans="2:74" ht="15">
      <c r="B788" s="68"/>
      <c r="C788" s="68"/>
      <c r="D788" s="69"/>
      <c r="E788" s="90"/>
      <c r="F788" s="69"/>
      <c r="G788" s="69"/>
      <c r="H788" s="70"/>
      <c r="I788" s="69"/>
      <c r="J788" s="69"/>
      <c r="K788" s="70"/>
      <c r="L788" s="69"/>
      <c r="M788" s="69"/>
      <c r="N788" s="69"/>
      <c r="O788" s="69"/>
      <c r="P788" s="69"/>
      <c r="Q788" s="69"/>
      <c r="R788" s="71"/>
      <c r="S788" s="69"/>
      <c r="T788" s="69"/>
      <c r="W788" s="53"/>
      <c r="BU788" s="53"/>
      <c r="BV788" s="53"/>
    </row>
    <row r="789" spans="2:74" ht="15">
      <c r="B789" s="68"/>
      <c r="C789" s="68"/>
      <c r="D789" s="69"/>
      <c r="E789" s="90"/>
      <c r="F789" s="69"/>
      <c r="G789" s="69"/>
      <c r="H789" s="70"/>
      <c r="I789" s="69"/>
      <c r="J789" s="69"/>
      <c r="K789" s="70"/>
      <c r="L789" s="69"/>
      <c r="M789" s="69"/>
      <c r="N789" s="69"/>
      <c r="O789" s="69"/>
      <c r="P789" s="69"/>
      <c r="Q789" s="69"/>
      <c r="R789" s="71"/>
      <c r="S789" s="69"/>
      <c r="T789" s="69"/>
      <c r="W789" s="53"/>
      <c r="BU789" s="53"/>
      <c r="BV789" s="53"/>
    </row>
    <row r="790" spans="2:74" ht="15">
      <c r="B790" s="68"/>
      <c r="C790" s="68"/>
      <c r="D790" s="69"/>
      <c r="E790" s="90"/>
      <c r="F790" s="69"/>
      <c r="G790" s="69"/>
      <c r="H790" s="70"/>
      <c r="I790" s="69"/>
      <c r="J790" s="69"/>
      <c r="K790" s="70"/>
      <c r="L790" s="69"/>
      <c r="M790" s="69"/>
      <c r="N790" s="69"/>
      <c r="O790" s="69"/>
      <c r="P790" s="69"/>
      <c r="Q790" s="69"/>
      <c r="R790" s="71"/>
      <c r="S790" s="69"/>
      <c r="T790" s="69"/>
      <c r="W790" s="53"/>
      <c r="BU790" s="53"/>
      <c r="BV790" s="53"/>
    </row>
    <row r="791" spans="2:74" ht="15">
      <c r="B791" s="68"/>
      <c r="C791" s="68"/>
      <c r="D791" s="69"/>
      <c r="E791" s="90"/>
      <c r="F791" s="69"/>
      <c r="G791" s="69"/>
      <c r="H791" s="70"/>
      <c r="I791" s="69"/>
      <c r="J791" s="69"/>
      <c r="K791" s="70"/>
      <c r="L791" s="69"/>
      <c r="M791" s="69"/>
      <c r="N791" s="69"/>
      <c r="O791" s="69"/>
      <c r="P791" s="69"/>
      <c r="Q791" s="69"/>
      <c r="R791" s="71"/>
      <c r="S791" s="69"/>
      <c r="T791" s="69"/>
      <c r="W791" s="53"/>
      <c r="BU791" s="53"/>
      <c r="BV791" s="53"/>
    </row>
    <row r="792" spans="2:74" ht="15">
      <c r="B792" s="68"/>
      <c r="C792" s="68"/>
      <c r="D792" s="69"/>
      <c r="E792" s="90"/>
      <c r="F792" s="69"/>
      <c r="G792" s="69"/>
      <c r="H792" s="70"/>
      <c r="I792" s="69"/>
      <c r="J792" s="69"/>
      <c r="K792" s="70"/>
      <c r="L792" s="69"/>
      <c r="M792" s="69"/>
      <c r="N792" s="69"/>
      <c r="O792" s="69"/>
      <c r="P792" s="69"/>
      <c r="Q792" s="69"/>
      <c r="R792" s="71"/>
      <c r="S792" s="69"/>
      <c r="T792" s="69"/>
      <c r="W792" s="53"/>
      <c r="BU792" s="53"/>
      <c r="BV792" s="53"/>
    </row>
    <row r="793" spans="2:74" ht="15">
      <c r="B793" s="68"/>
      <c r="C793" s="68"/>
      <c r="D793" s="69"/>
      <c r="E793" s="90"/>
      <c r="F793" s="69"/>
      <c r="G793" s="69"/>
      <c r="H793" s="70"/>
      <c r="I793" s="69"/>
      <c r="J793" s="69"/>
      <c r="K793" s="70"/>
      <c r="L793" s="69"/>
      <c r="M793" s="69"/>
      <c r="N793" s="69"/>
      <c r="O793" s="69"/>
      <c r="P793" s="69"/>
      <c r="Q793" s="69"/>
      <c r="R793" s="71"/>
      <c r="S793" s="69"/>
      <c r="T793" s="69"/>
      <c r="W793" s="53"/>
      <c r="BU793" s="53"/>
      <c r="BV793" s="53"/>
    </row>
    <row r="794" spans="2:74" ht="15">
      <c r="B794" s="68"/>
      <c r="C794" s="68"/>
      <c r="D794" s="69"/>
      <c r="E794" s="90"/>
      <c r="F794" s="69"/>
      <c r="G794" s="69"/>
      <c r="H794" s="70"/>
      <c r="I794" s="69"/>
      <c r="J794" s="69"/>
      <c r="K794" s="70"/>
      <c r="L794" s="69"/>
      <c r="M794" s="69"/>
      <c r="N794" s="69"/>
      <c r="O794" s="69"/>
      <c r="P794" s="69"/>
      <c r="Q794" s="69"/>
      <c r="R794" s="71"/>
      <c r="S794" s="69"/>
      <c r="T794" s="69"/>
      <c r="W794" s="53"/>
      <c r="BU794" s="53"/>
      <c r="BV794" s="53"/>
    </row>
    <row r="795" spans="2:74" ht="15">
      <c r="B795" s="68"/>
      <c r="C795" s="68"/>
      <c r="D795" s="69"/>
      <c r="E795" s="90"/>
      <c r="F795" s="69"/>
      <c r="G795" s="69"/>
      <c r="H795" s="70"/>
      <c r="I795" s="69"/>
      <c r="J795" s="69"/>
      <c r="K795" s="70"/>
      <c r="L795" s="69"/>
      <c r="M795" s="69"/>
      <c r="N795" s="69"/>
      <c r="O795" s="69"/>
      <c r="P795" s="69"/>
      <c r="Q795" s="69"/>
      <c r="R795" s="71"/>
      <c r="S795" s="69"/>
      <c r="T795" s="69"/>
      <c r="W795" s="53"/>
      <c r="BU795" s="53"/>
      <c r="BV795" s="53"/>
    </row>
    <row r="796" spans="2:74" ht="15">
      <c r="B796" s="68"/>
      <c r="C796" s="68"/>
      <c r="D796" s="69"/>
      <c r="E796" s="90"/>
      <c r="F796" s="69"/>
      <c r="G796" s="69"/>
      <c r="H796" s="70"/>
      <c r="I796" s="69"/>
      <c r="J796" s="69"/>
      <c r="K796" s="70"/>
      <c r="L796" s="69"/>
      <c r="M796" s="69"/>
      <c r="N796" s="69"/>
      <c r="O796" s="69"/>
      <c r="P796" s="69"/>
      <c r="Q796" s="69"/>
      <c r="R796" s="71"/>
      <c r="S796" s="69"/>
      <c r="T796" s="69"/>
      <c r="W796" s="53"/>
      <c r="BU796" s="53"/>
      <c r="BV796" s="53"/>
    </row>
    <row r="797" spans="2:74" ht="15">
      <c r="B797" s="68"/>
      <c r="C797" s="68"/>
      <c r="D797" s="69"/>
      <c r="E797" s="90"/>
      <c r="F797" s="69"/>
      <c r="G797" s="69"/>
      <c r="H797" s="70"/>
      <c r="I797" s="69"/>
      <c r="J797" s="69"/>
      <c r="K797" s="70"/>
      <c r="L797" s="69"/>
      <c r="M797" s="69"/>
      <c r="N797" s="69"/>
      <c r="O797" s="69"/>
      <c r="P797" s="69"/>
      <c r="Q797" s="69"/>
      <c r="R797" s="71"/>
      <c r="S797" s="69"/>
      <c r="T797" s="69"/>
      <c r="W797" s="53"/>
      <c r="BU797" s="53"/>
      <c r="BV797" s="53"/>
    </row>
    <row r="798" spans="2:74" ht="15">
      <c r="B798" s="68"/>
      <c r="C798" s="68"/>
      <c r="D798" s="69"/>
      <c r="E798" s="90"/>
      <c r="F798" s="69"/>
      <c r="G798" s="69"/>
      <c r="H798" s="70"/>
      <c r="I798" s="69"/>
      <c r="J798" s="69"/>
      <c r="K798" s="70"/>
      <c r="L798" s="69"/>
      <c r="M798" s="69"/>
      <c r="N798" s="69"/>
      <c r="O798" s="69"/>
      <c r="P798" s="69"/>
      <c r="Q798" s="69"/>
      <c r="R798" s="71"/>
      <c r="S798" s="69"/>
      <c r="T798" s="69"/>
      <c r="W798" s="53"/>
      <c r="BU798" s="53"/>
      <c r="BV798" s="53"/>
    </row>
    <row r="799" spans="2:74" ht="15">
      <c r="B799" s="68"/>
      <c r="C799" s="68"/>
      <c r="D799" s="69"/>
      <c r="E799" s="90"/>
      <c r="F799" s="69"/>
      <c r="G799" s="69"/>
      <c r="H799" s="70"/>
      <c r="I799" s="69"/>
      <c r="J799" s="69"/>
      <c r="K799" s="70"/>
      <c r="L799" s="69"/>
      <c r="M799" s="69"/>
      <c r="N799" s="69"/>
      <c r="O799" s="69"/>
      <c r="P799" s="69"/>
      <c r="Q799" s="69"/>
      <c r="R799" s="71"/>
      <c r="S799" s="69"/>
      <c r="T799" s="69"/>
      <c r="W799" s="53"/>
      <c r="BU799" s="53"/>
      <c r="BV799" s="53"/>
    </row>
    <row r="800" spans="2:74" ht="15">
      <c r="B800" s="68"/>
      <c r="C800" s="68"/>
      <c r="D800" s="69"/>
      <c r="E800" s="90"/>
      <c r="F800" s="69"/>
      <c r="G800" s="69"/>
      <c r="H800" s="70"/>
      <c r="I800" s="69"/>
      <c r="J800" s="69"/>
      <c r="K800" s="70"/>
      <c r="L800" s="69"/>
      <c r="M800" s="69"/>
      <c r="N800" s="69"/>
      <c r="O800" s="69"/>
      <c r="P800" s="69"/>
      <c r="Q800" s="69"/>
      <c r="R800" s="71"/>
      <c r="S800" s="69"/>
      <c r="T800" s="69"/>
      <c r="W800" s="53"/>
      <c r="BU800" s="53"/>
      <c r="BV800" s="53"/>
    </row>
    <row r="801" spans="2:74" ht="15">
      <c r="B801" s="68"/>
      <c r="C801" s="68"/>
      <c r="D801" s="69"/>
      <c r="E801" s="90"/>
      <c r="F801" s="69"/>
      <c r="G801" s="69"/>
      <c r="H801" s="70"/>
      <c r="I801" s="69"/>
      <c r="J801" s="69"/>
      <c r="K801" s="70"/>
      <c r="L801" s="69"/>
      <c r="M801" s="69"/>
      <c r="N801" s="69"/>
      <c r="O801" s="69"/>
      <c r="P801" s="69"/>
      <c r="Q801" s="69"/>
      <c r="R801" s="71"/>
      <c r="S801" s="69"/>
      <c r="T801" s="69"/>
      <c r="W801" s="53"/>
      <c r="BU801" s="53"/>
      <c r="BV801" s="53"/>
    </row>
    <row r="802" spans="2:74" ht="15">
      <c r="B802" s="68"/>
      <c r="C802" s="68"/>
      <c r="D802" s="69"/>
      <c r="E802" s="90"/>
      <c r="F802" s="69"/>
      <c r="G802" s="69"/>
      <c r="H802" s="70"/>
      <c r="I802" s="69"/>
      <c r="J802" s="69"/>
      <c r="K802" s="70"/>
      <c r="L802" s="69"/>
      <c r="M802" s="69"/>
      <c r="N802" s="69"/>
      <c r="O802" s="69"/>
      <c r="P802" s="69"/>
      <c r="Q802" s="69"/>
      <c r="R802" s="71"/>
      <c r="S802" s="69"/>
      <c r="T802" s="69"/>
      <c r="W802" s="53"/>
      <c r="BU802" s="53"/>
      <c r="BV802" s="53"/>
    </row>
    <row r="803" spans="2:74" ht="15">
      <c r="B803" s="68"/>
      <c r="C803" s="68"/>
      <c r="D803" s="69"/>
      <c r="E803" s="90"/>
      <c r="F803" s="69"/>
      <c r="G803" s="69"/>
      <c r="H803" s="70"/>
      <c r="I803" s="69"/>
      <c r="J803" s="69"/>
      <c r="K803" s="70"/>
      <c r="L803" s="69"/>
      <c r="M803" s="69"/>
      <c r="N803" s="69"/>
      <c r="O803" s="69"/>
      <c r="P803" s="69"/>
      <c r="Q803" s="69"/>
      <c r="R803" s="71"/>
      <c r="S803" s="69"/>
      <c r="T803" s="69"/>
      <c r="W803" s="53"/>
      <c r="BU803" s="53"/>
      <c r="BV803" s="53"/>
    </row>
    <row r="804" spans="2:74" ht="15">
      <c r="B804" s="68"/>
      <c r="C804" s="68"/>
      <c r="D804" s="69"/>
      <c r="E804" s="90"/>
      <c r="F804" s="69"/>
      <c r="G804" s="69"/>
      <c r="H804" s="70"/>
      <c r="I804" s="69"/>
      <c r="J804" s="69"/>
      <c r="K804" s="70"/>
      <c r="L804" s="69"/>
      <c r="M804" s="69"/>
      <c r="N804" s="69"/>
      <c r="O804" s="69"/>
      <c r="P804" s="69"/>
      <c r="Q804" s="69"/>
      <c r="R804" s="71"/>
      <c r="S804" s="69"/>
      <c r="T804" s="69"/>
      <c r="W804" s="53"/>
      <c r="BU804" s="53"/>
      <c r="BV804" s="53"/>
    </row>
    <row r="805" spans="2:74" ht="15">
      <c r="B805" s="68"/>
      <c r="C805" s="68"/>
      <c r="D805" s="69"/>
      <c r="E805" s="90"/>
      <c r="F805" s="69"/>
      <c r="G805" s="69"/>
      <c r="H805" s="70"/>
      <c r="I805" s="69"/>
      <c r="J805" s="69"/>
      <c r="K805" s="70"/>
      <c r="L805" s="69"/>
      <c r="M805" s="69"/>
      <c r="N805" s="69"/>
      <c r="O805" s="69"/>
      <c r="P805" s="69"/>
      <c r="Q805" s="69"/>
      <c r="R805" s="71"/>
      <c r="S805" s="69"/>
      <c r="T805" s="69"/>
      <c r="W805" s="53"/>
      <c r="BU805" s="53"/>
      <c r="BV805" s="53"/>
    </row>
    <row r="806" spans="2:74" ht="15">
      <c r="B806" s="68"/>
      <c r="C806" s="68"/>
      <c r="D806" s="69"/>
      <c r="E806" s="90"/>
      <c r="F806" s="69"/>
      <c r="G806" s="69"/>
      <c r="H806" s="70"/>
      <c r="I806" s="69"/>
      <c r="J806" s="69"/>
      <c r="K806" s="70"/>
      <c r="L806" s="69"/>
      <c r="M806" s="69"/>
      <c r="N806" s="69"/>
      <c r="O806" s="69"/>
      <c r="P806" s="69"/>
      <c r="Q806" s="69"/>
      <c r="R806" s="71"/>
      <c r="S806" s="69"/>
      <c r="T806" s="69"/>
      <c r="W806" s="53"/>
      <c r="BU806" s="53"/>
      <c r="BV806" s="53"/>
    </row>
    <row r="807" spans="2:74" ht="15">
      <c r="B807" s="68"/>
      <c r="C807" s="68"/>
      <c r="D807" s="69"/>
      <c r="E807" s="90"/>
      <c r="F807" s="69"/>
      <c r="G807" s="69"/>
      <c r="H807" s="70"/>
      <c r="I807" s="69"/>
      <c r="J807" s="69"/>
      <c r="K807" s="70"/>
      <c r="L807" s="69"/>
      <c r="M807" s="69"/>
      <c r="N807" s="69"/>
      <c r="O807" s="69"/>
      <c r="P807" s="69"/>
      <c r="Q807" s="69"/>
      <c r="R807" s="71"/>
      <c r="S807" s="69"/>
      <c r="T807" s="69"/>
      <c r="W807" s="53"/>
      <c r="BU807" s="53"/>
      <c r="BV807" s="53"/>
    </row>
    <row r="808" spans="2:74" ht="15">
      <c r="B808" s="68"/>
      <c r="C808" s="68"/>
      <c r="D808" s="69"/>
      <c r="E808" s="90"/>
      <c r="F808" s="69"/>
      <c r="G808" s="69"/>
      <c r="H808" s="70"/>
      <c r="I808" s="69"/>
      <c r="J808" s="69"/>
      <c r="K808" s="70"/>
      <c r="L808" s="69"/>
      <c r="M808" s="69"/>
      <c r="N808" s="69"/>
      <c r="O808" s="69"/>
      <c r="P808" s="69"/>
      <c r="Q808" s="69"/>
      <c r="R808" s="71"/>
      <c r="S808" s="69"/>
      <c r="T808" s="69"/>
      <c r="W808" s="53"/>
      <c r="BU808" s="53"/>
      <c r="BV808" s="53"/>
    </row>
    <row r="809" spans="2:74" ht="15">
      <c r="B809" s="68"/>
      <c r="C809" s="68"/>
      <c r="D809" s="69"/>
      <c r="E809" s="90"/>
      <c r="F809" s="69"/>
      <c r="G809" s="69"/>
      <c r="H809" s="70"/>
      <c r="I809" s="69"/>
      <c r="J809" s="69"/>
      <c r="K809" s="70"/>
      <c r="L809" s="69"/>
      <c r="M809" s="69"/>
      <c r="N809" s="69"/>
      <c r="O809" s="69"/>
      <c r="P809" s="69"/>
      <c r="Q809" s="69"/>
      <c r="R809" s="71"/>
      <c r="S809" s="69"/>
      <c r="T809" s="69"/>
      <c r="W809" s="53"/>
      <c r="BU809" s="53"/>
      <c r="BV809" s="53"/>
    </row>
    <row r="810" spans="2:74" ht="15">
      <c r="B810" s="68"/>
      <c r="C810" s="68"/>
      <c r="D810" s="69"/>
      <c r="E810" s="90"/>
      <c r="F810" s="69"/>
      <c r="G810" s="69"/>
      <c r="H810" s="70"/>
      <c r="I810" s="69"/>
      <c r="J810" s="69"/>
      <c r="K810" s="70"/>
      <c r="L810" s="69"/>
      <c r="M810" s="69"/>
      <c r="N810" s="69"/>
      <c r="O810" s="69"/>
      <c r="P810" s="69"/>
      <c r="Q810" s="69"/>
      <c r="R810" s="71"/>
      <c r="S810" s="69"/>
      <c r="T810" s="69"/>
      <c r="W810" s="53"/>
      <c r="BU810" s="53"/>
      <c r="BV810" s="53"/>
    </row>
    <row r="811" spans="2:74" ht="15">
      <c r="B811" s="68"/>
      <c r="C811" s="68"/>
      <c r="D811" s="69"/>
      <c r="E811" s="90"/>
      <c r="F811" s="69"/>
      <c r="G811" s="69"/>
      <c r="H811" s="70"/>
      <c r="I811" s="69"/>
      <c r="J811" s="69"/>
      <c r="K811" s="70"/>
      <c r="L811" s="69"/>
      <c r="M811" s="69"/>
      <c r="N811" s="69"/>
      <c r="O811" s="69"/>
      <c r="P811" s="69"/>
      <c r="Q811" s="69"/>
      <c r="R811" s="71"/>
      <c r="S811" s="69"/>
      <c r="T811" s="69"/>
      <c r="W811" s="53"/>
      <c r="BU811" s="53"/>
      <c r="BV811" s="53"/>
    </row>
    <row r="812" spans="2:74" ht="15">
      <c r="B812" s="68"/>
      <c r="C812" s="68"/>
      <c r="D812" s="69"/>
      <c r="E812" s="90"/>
      <c r="F812" s="69"/>
      <c r="G812" s="69"/>
      <c r="H812" s="70"/>
      <c r="I812" s="69"/>
      <c r="J812" s="69"/>
      <c r="K812" s="70"/>
      <c r="L812" s="69"/>
      <c r="M812" s="69"/>
      <c r="N812" s="69"/>
      <c r="O812" s="69"/>
      <c r="P812" s="69"/>
      <c r="Q812" s="69"/>
      <c r="R812" s="71"/>
      <c r="S812" s="69"/>
      <c r="T812" s="69"/>
      <c r="W812" s="53"/>
      <c r="BU812" s="53"/>
      <c r="BV812" s="53"/>
    </row>
    <row r="813" spans="2:74" ht="15">
      <c r="B813" s="68"/>
      <c r="C813" s="68"/>
      <c r="D813" s="69"/>
      <c r="E813" s="90"/>
      <c r="F813" s="69"/>
      <c r="G813" s="69"/>
      <c r="H813" s="70"/>
      <c r="I813" s="69"/>
      <c r="J813" s="69"/>
      <c r="K813" s="70"/>
      <c r="L813" s="69"/>
      <c r="M813" s="69"/>
      <c r="N813" s="69"/>
      <c r="O813" s="69"/>
      <c r="P813" s="69"/>
      <c r="Q813" s="69"/>
      <c r="R813" s="71"/>
      <c r="S813" s="69"/>
      <c r="T813" s="69"/>
      <c r="W813" s="53"/>
      <c r="BU813" s="53"/>
      <c r="BV813" s="53"/>
    </row>
    <row r="814" spans="2:74" ht="15">
      <c r="B814" s="68"/>
      <c r="C814" s="68"/>
      <c r="D814" s="69"/>
      <c r="E814" s="90"/>
      <c r="F814" s="69"/>
      <c r="G814" s="69"/>
      <c r="H814" s="70"/>
      <c r="I814" s="69"/>
      <c r="J814" s="69"/>
      <c r="K814" s="70"/>
      <c r="L814" s="69"/>
      <c r="M814" s="69"/>
      <c r="N814" s="69"/>
      <c r="O814" s="69"/>
      <c r="P814" s="69"/>
      <c r="Q814" s="69"/>
      <c r="R814" s="71"/>
      <c r="S814" s="69"/>
      <c r="T814" s="69"/>
      <c r="W814" s="53"/>
      <c r="BU814" s="53"/>
      <c r="BV814" s="53"/>
    </row>
    <row r="815" spans="2:74" ht="15">
      <c r="B815" s="68"/>
      <c r="C815" s="68"/>
      <c r="D815" s="69"/>
      <c r="E815" s="90"/>
      <c r="F815" s="69"/>
      <c r="G815" s="69"/>
      <c r="H815" s="70"/>
      <c r="I815" s="69"/>
      <c r="J815" s="69"/>
      <c r="K815" s="70"/>
      <c r="L815" s="69"/>
      <c r="M815" s="69"/>
      <c r="N815" s="69"/>
      <c r="O815" s="69"/>
      <c r="P815" s="69"/>
      <c r="Q815" s="69"/>
      <c r="R815" s="71"/>
      <c r="S815" s="69"/>
      <c r="T815" s="69"/>
      <c r="W815" s="53"/>
      <c r="BU815" s="53"/>
      <c r="BV815" s="53"/>
    </row>
    <row r="816" spans="2:74" ht="15">
      <c r="B816" s="68"/>
      <c r="C816" s="68"/>
      <c r="D816" s="69"/>
      <c r="E816" s="90"/>
      <c r="F816" s="69"/>
      <c r="G816" s="69"/>
      <c r="H816" s="70"/>
      <c r="I816" s="69"/>
      <c r="J816" s="69"/>
      <c r="K816" s="70"/>
      <c r="L816" s="69"/>
      <c r="M816" s="69"/>
      <c r="N816" s="69"/>
      <c r="O816" s="69"/>
      <c r="P816" s="69"/>
      <c r="Q816" s="69"/>
      <c r="R816" s="71"/>
      <c r="S816" s="69"/>
      <c r="T816" s="69"/>
      <c r="W816" s="53"/>
      <c r="BU816" s="53"/>
      <c r="BV816" s="53"/>
    </row>
    <row r="817" spans="2:74" ht="15">
      <c r="B817" s="68"/>
      <c r="C817" s="68"/>
      <c r="D817" s="69"/>
      <c r="E817" s="90"/>
      <c r="F817" s="69"/>
      <c r="G817" s="69"/>
      <c r="H817" s="70"/>
      <c r="I817" s="69"/>
      <c r="J817" s="69"/>
      <c r="K817" s="70"/>
      <c r="L817" s="69"/>
      <c r="M817" s="69"/>
      <c r="N817" s="69"/>
      <c r="O817" s="69"/>
      <c r="P817" s="69"/>
      <c r="Q817" s="69"/>
      <c r="R817" s="71"/>
      <c r="S817" s="69"/>
      <c r="T817" s="69"/>
      <c r="W817" s="53"/>
      <c r="BU817" s="53"/>
      <c r="BV817" s="53"/>
    </row>
    <row r="818" spans="2:74" ht="15">
      <c r="B818" s="68"/>
      <c r="C818" s="68"/>
      <c r="D818" s="69"/>
      <c r="E818" s="90"/>
      <c r="F818" s="69"/>
      <c r="G818" s="69"/>
      <c r="H818" s="70"/>
      <c r="I818" s="69"/>
      <c r="J818" s="69"/>
      <c r="K818" s="70"/>
      <c r="L818" s="69"/>
      <c r="M818" s="69"/>
      <c r="N818" s="69"/>
      <c r="O818" s="69"/>
      <c r="P818" s="69"/>
      <c r="Q818" s="69"/>
      <c r="R818" s="71"/>
      <c r="S818" s="69"/>
      <c r="T818" s="69"/>
      <c r="W818" s="53"/>
      <c r="BU818" s="53"/>
      <c r="BV818" s="53"/>
    </row>
    <row r="819" spans="2:74" ht="15">
      <c r="B819" s="68"/>
      <c r="C819" s="68"/>
      <c r="D819" s="69"/>
      <c r="E819" s="90"/>
      <c r="F819" s="69"/>
      <c r="G819" s="69"/>
      <c r="H819" s="70"/>
      <c r="I819" s="69"/>
      <c r="J819" s="69"/>
      <c r="K819" s="70"/>
      <c r="L819" s="69"/>
      <c r="M819" s="69"/>
      <c r="N819" s="69"/>
      <c r="O819" s="69"/>
      <c r="P819" s="69"/>
      <c r="Q819" s="69"/>
      <c r="R819" s="71"/>
      <c r="S819" s="69"/>
      <c r="T819" s="69"/>
      <c r="W819" s="53"/>
      <c r="BU819" s="53"/>
      <c r="BV819" s="53"/>
    </row>
    <row r="820" spans="2:74" ht="15">
      <c r="B820" s="68"/>
      <c r="C820" s="68"/>
      <c r="D820" s="69"/>
      <c r="E820" s="90"/>
      <c r="F820" s="69"/>
      <c r="G820" s="69"/>
      <c r="H820" s="70"/>
      <c r="I820" s="69"/>
      <c r="J820" s="69"/>
      <c r="K820" s="70"/>
      <c r="L820" s="69"/>
      <c r="M820" s="69"/>
      <c r="N820" s="69"/>
      <c r="O820" s="69"/>
      <c r="P820" s="69"/>
      <c r="Q820" s="69"/>
      <c r="R820" s="71"/>
      <c r="S820" s="69"/>
      <c r="T820" s="69"/>
      <c r="W820" s="53"/>
      <c r="BU820" s="53"/>
      <c r="BV820" s="53"/>
    </row>
    <row r="821" spans="2:74" ht="15">
      <c r="B821" s="68"/>
      <c r="C821" s="68"/>
      <c r="D821" s="69"/>
      <c r="E821" s="90"/>
      <c r="F821" s="69"/>
      <c r="G821" s="69"/>
      <c r="H821" s="70"/>
      <c r="I821" s="69"/>
      <c r="J821" s="69"/>
      <c r="K821" s="70"/>
      <c r="L821" s="69"/>
      <c r="M821" s="69"/>
      <c r="N821" s="69"/>
      <c r="O821" s="69"/>
      <c r="P821" s="69"/>
      <c r="Q821" s="69"/>
      <c r="R821" s="71"/>
      <c r="S821" s="69"/>
      <c r="T821" s="69"/>
      <c r="W821" s="53"/>
      <c r="BU821" s="53"/>
      <c r="BV821" s="53"/>
    </row>
    <row r="822" spans="2:74" ht="15">
      <c r="B822" s="68"/>
      <c r="C822" s="68"/>
      <c r="D822" s="69"/>
      <c r="E822" s="90"/>
      <c r="F822" s="69"/>
      <c r="G822" s="69"/>
      <c r="H822" s="70"/>
      <c r="I822" s="69"/>
      <c r="J822" s="69"/>
      <c r="K822" s="70"/>
      <c r="L822" s="69"/>
      <c r="M822" s="69"/>
      <c r="N822" s="69"/>
      <c r="O822" s="69"/>
      <c r="P822" s="69"/>
      <c r="Q822" s="69"/>
      <c r="R822" s="71"/>
      <c r="S822" s="69"/>
      <c r="T822" s="69"/>
      <c r="W822" s="53"/>
      <c r="BU822" s="53"/>
      <c r="BV822" s="53"/>
    </row>
    <row r="823" spans="2:74" ht="15">
      <c r="B823" s="68"/>
      <c r="C823" s="68"/>
      <c r="D823" s="69"/>
      <c r="E823" s="90"/>
      <c r="F823" s="69"/>
      <c r="G823" s="69"/>
      <c r="H823" s="70"/>
      <c r="I823" s="69"/>
      <c r="J823" s="69"/>
      <c r="K823" s="70"/>
      <c r="L823" s="69"/>
      <c r="M823" s="69"/>
      <c r="N823" s="69"/>
      <c r="O823" s="69"/>
      <c r="P823" s="69"/>
      <c r="Q823" s="69"/>
      <c r="R823" s="71"/>
      <c r="S823" s="69"/>
      <c r="T823" s="69"/>
      <c r="W823" s="53"/>
      <c r="BU823" s="53"/>
      <c r="BV823" s="53"/>
    </row>
    <row r="824" spans="2:74" ht="15">
      <c r="B824" s="68"/>
      <c r="C824" s="68"/>
      <c r="D824" s="69"/>
      <c r="E824" s="90"/>
      <c r="F824" s="69"/>
      <c r="G824" s="69"/>
      <c r="H824" s="70"/>
      <c r="I824" s="69"/>
      <c r="J824" s="69"/>
      <c r="K824" s="70"/>
      <c r="L824" s="69"/>
      <c r="M824" s="69"/>
      <c r="N824" s="69"/>
      <c r="O824" s="69"/>
      <c r="P824" s="69"/>
      <c r="Q824" s="69"/>
      <c r="R824" s="71"/>
      <c r="S824" s="69"/>
      <c r="T824" s="69"/>
      <c r="W824" s="53"/>
      <c r="BU824" s="53"/>
      <c r="BV824" s="53"/>
    </row>
    <row r="825" spans="2:74" ht="15">
      <c r="B825" s="73"/>
      <c r="C825" s="73"/>
      <c r="D825" s="69"/>
      <c r="E825" s="90"/>
      <c r="F825" s="69"/>
      <c r="G825" s="69"/>
      <c r="H825" s="70"/>
      <c r="I825" s="69"/>
      <c r="J825" s="69"/>
      <c r="K825" s="70"/>
      <c r="L825" s="69"/>
      <c r="M825" s="69"/>
      <c r="N825" s="69"/>
      <c r="O825" s="69"/>
      <c r="P825" s="69"/>
      <c r="Q825" s="69"/>
      <c r="R825" s="71"/>
      <c r="S825" s="69"/>
      <c r="T825" s="69"/>
      <c r="W825" s="53"/>
      <c r="BU825" s="53"/>
      <c r="BV825" s="53"/>
    </row>
    <row r="826" spans="2:74" ht="15">
      <c r="B826" s="68"/>
      <c r="C826" s="68"/>
      <c r="D826" s="69"/>
      <c r="E826" s="90"/>
      <c r="F826" s="69"/>
      <c r="G826" s="69"/>
      <c r="H826" s="70"/>
      <c r="I826" s="69"/>
      <c r="J826" s="69"/>
      <c r="K826" s="70"/>
      <c r="L826" s="69"/>
      <c r="M826" s="69"/>
      <c r="N826" s="69"/>
      <c r="O826" s="69"/>
      <c r="P826" s="69"/>
      <c r="Q826" s="69"/>
      <c r="R826" s="71"/>
      <c r="S826" s="69"/>
      <c r="T826" s="69"/>
      <c r="W826" s="53"/>
      <c r="BU826" s="53"/>
      <c r="BV826" s="53"/>
    </row>
    <row r="827" spans="2:74" ht="15">
      <c r="B827" s="68"/>
      <c r="C827" s="68"/>
      <c r="D827" s="69"/>
      <c r="E827" s="90"/>
      <c r="F827" s="69"/>
      <c r="G827" s="69"/>
      <c r="H827" s="70"/>
      <c r="I827" s="69"/>
      <c r="J827" s="69"/>
      <c r="K827" s="70"/>
      <c r="L827" s="69"/>
      <c r="M827" s="69"/>
      <c r="N827" s="69"/>
      <c r="O827" s="69"/>
      <c r="P827" s="69"/>
      <c r="Q827" s="69"/>
      <c r="R827" s="71"/>
      <c r="S827" s="69"/>
      <c r="T827" s="69"/>
      <c r="W827" s="53"/>
      <c r="BU827" s="53"/>
      <c r="BV827" s="53"/>
    </row>
    <row r="828" spans="2:74" ht="15">
      <c r="B828" s="68"/>
      <c r="C828" s="68"/>
      <c r="D828" s="69"/>
      <c r="E828" s="90"/>
      <c r="F828" s="69"/>
      <c r="G828" s="69"/>
      <c r="H828" s="70"/>
      <c r="I828" s="69"/>
      <c r="J828" s="69"/>
      <c r="K828" s="70"/>
      <c r="L828" s="69"/>
      <c r="M828" s="69"/>
      <c r="N828" s="69"/>
      <c r="O828" s="69"/>
      <c r="P828" s="69"/>
      <c r="Q828" s="69"/>
      <c r="R828" s="71"/>
      <c r="S828" s="69"/>
      <c r="T828" s="69"/>
      <c r="W828" s="53"/>
      <c r="BU828" s="53"/>
      <c r="BV828" s="53"/>
    </row>
    <row r="829" spans="2:74" ht="15">
      <c r="B829" s="68"/>
      <c r="C829" s="68"/>
      <c r="D829" s="69"/>
      <c r="E829" s="90"/>
      <c r="F829" s="69"/>
      <c r="G829" s="69"/>
      <c r="H829" s="70"/>
      <c r="I829" s="69"/>
      <c r="J829" s="69"/>
      <c r="K829" s="70"/>
      <c r="L829" s="69"/>
      <c r="M829" s="69"/>
      <c r="N829" s="69"/>
      <c r="O829" s="69"/>
      <c r="P829" s="69"/>
      <c r="Q829" s="69"/>
      <c r="R829" s="71"/>
      <c r="S829" s="69"/>
      <c r="T829" s="69"/>
      <c r="W829" s="53"/>
      <c r="BU829" s="53"/>
      <c r="BV829" s="53"/>
    </row>
    <row r="830" spans="2:74" ht="15">
      <c r="B830" s="68"/>
      <c r="C830" s="68"/>
      <c r="D830" s="69"/>
      <c r="E830" s="90"/>
      <c r="F830" s="69"/>
      <c r="G830" s="69"/>
      <c r="H830" s="70"/>
      <c r="I830" s="69"/>
      <c r="J830" s="69"/>
      <c r="K830" s="70"/>
      <c r="L830" s="69"/>
      <c r="M830" s="69"/>
      <c r="N830" s="69"/>
      <c r="O830" s="69"/>
      <c r="P830" s="69"/>
      <c r="Q830" s="69"/>
      <c r="R830" s="71"/>
      <c r="S830" s="69"/>
      <c r="T830" s="69"/>
      <c r="W830" s="53"/>
      <c r="BU830" s="53"/>
      <c r="BV830" s="53"/>
    </row>
    <row r="831" spans="2:74" ht="15">
      <c r="B831" s="68"/>
      <c r="C831" s="68"/>
      <c r="D831" s="69"/>
      <c r="E831" s="90"/>
      <c r="F831" s="69"/>
      <c r="G831" s="69"/>
      <c r="H831" s="70"/>
      <c r="I831" s="69"/>
      <c r="J831" s="69"/>
      <c r="K831" s="70"/>
      <c r="L831" s="69"/>
      <c r="M831" s="69"/>
      <c r="N831" s="69"/>
      <c r="O831" s="69"/>
      <c r="P831" s="69"/>
      <c r="Q831" s="69"/>
      <c r="R831" s="71"/>
      <c r="S831" s="69"/>
      <c r="T831" s="69"/>
      <c r="W831" s="53"/>
      <c r="BU831" s="53"/>
      <c r="BV831" s="53"/>
    </row>
    <row r="832" spans="2:74" ht="15">
      <c r="B832" s="68"/>
      <c r="C832" s="68"/>
      <c r="D832" s="69"/>
      <c r="E832" s="90"/>
      <c r="F832" s="69"/>
      <c r="G832" s="69"/>
      <c r="H832" s="70"/>
      <c r="I832" s="69"/>
      <c r="J832" s="69"/>
      <c r="K832" s="70"/>
      <c r="L832" s="69"/>
      <c r="M832" s="69"/>
      <c r="N832" s="69"/>
      <c r="O832" s="69"/>
      <c r="P832" s="69"/>
      <c r="Q832" s="69"/>
      <c r="R832" s="71"/>
      <c r="S832" s="69"/>
      <c r="T832" s="69"/>
      <c r="W832" s="53"/>
      <c r="BU832" s="53"/>
      <c r="BV832" s="53"/>
    </row>
    <row r="833" spans="2:74" ht="15">
      <c r="B833" s="68"/>
      <c r="C833" s="68"/>
      <c r="D833" s="69"/>
      <c r="E833" s="90"/>
      <c r="F833" s="69"/>
      <c r="G833" s="69"/>
      <c r="H833" s="70"/>
      <c r="I833" s="69"/>
      <c r="J833" s="69"/>
      <c r="K833" s="70"/>
      <c r="L833" s="69"/>
      <c r="M833" s="69"/>
      <c r="N833" s="69"/>
      <c r="O833" s="69"/>
      <c r="P833" s="69"/>
      <c r="Q833" s="69"/>
      <c r="R833" s="71"/>
      <c r="S833" s="69"/>
      <c r="T833" s="69"/>
      <c r="W833" s="53"/>
      <c r="BU833" s="53"/>
      <c r="BV833" s="53"/>
    </row>
    <row r="834" spans="2:74" ht="15">
      <c r="B834" s="68"/>
      <c r="C834" s="68"/>
      <c r="D834" s="69"/>
      <c r="E834" s="90"/>
      <c r="F834" s="69"/>
      <c r="G834" s="69"/>
      <c r="H834" s="70"/>
      <c r="I834" s="69"/>
      <c r="J834" s="69"/>
      <c r="K834" s="70"/>
      <c r="L834" s="69"/>
      <c r="M834" s="69"/>
      <c r="N834" s="69"/>
      <c r="O834" s="69"/>
      <c r="P834" s="69"/>
      <c r="Q834" s="69"/>
      <c r="R834" s="71"/>
      <c r="S834" s="69"/>
      <c r="T834" s="69"/>
      <c r="W834" s="53"/>
      <c r="BU834" s="53"/>
      <c r="BV834" s="53"/>
    </row>
    <row r="835" spans="2:74" ht="15">
      <c r="B835" s="68"/>
      <c r="C835" s="68"/>
      <c r="D835" s="69"/>
      <c r="E835" s="90"/>
      <c r="F835" s="69"/>
      <c r="G835" s="69"/>
      <c r="H835" s="70"/>
      <c r="I835" s="69"/>
      <c r="J835" s="69"/>
      <c r="K835" s="70"/>
      <c r="L835" s="69"/>
      <c r="M835" s="69"/>
      <c r="N835" s="69"/>
      <c r="O835" s="69"/>
      <c r="P835" s="69"/>
      <c r="Q835" s="69"/>
      <c r="R835" s="71"/>
      <c r="S835" s="69"/>
      <c r="T835" s="69"/>
      <c r="W835" s="53"/>
      <c r="BU835" s="53"/>
      <c r="BV835" s="53"/>
    </row>
    <row r="836" spans="2:74" ht="15">
      <c r="B836" s="68"/>
      <c r="C836" s="68"/>
      <c r="D836" s="69"/>
      <c r="E836" s="90"/>
      <c r="F836" s="69"/>
      <c r="G836" s="69"/>
      <c r="H836" s="70"/>
      <c r="I836" s="69"/>
      <c r="J836" s="69"/>
      <c r="K836" s="70"/>
      <c r="L836" s="69"/>
      <c r="M836" s="69"/>
      <c r="N836" s="69"/>
      <c r="O836" s="69"/>
      <c r="P836" s="69"/>
      <c r="Q836" s="69"/>
      <c r="R836" s="71"/>
      <c r="S836" s="69"/>
      <c r="T836" s="69"/>
      <c r="W836" s="53"/>
      <c r="BU836" s="53"/>
      <c r="BV836" s="53"/>
    </row>
    <row r="837" spans="2:74" ht="15">
      <c r="B837" s="68"/>
      <c r="C837" s="68"/>
      <c r="D837" s="69"/>
      <c r="E837" s="90"/>
      <c r="F837" s="69"/>
      <c r="G837" s="69"/>
      <c r="H837" s="70"/>
      <c r="I837" s="69"/>
      <c r="J837" s="69"/>
      <c r="K837" s="70"/>
      <c r="L837" s="69"/>
      <c r="M837" s="69"/>
      <c r="N837" s="69"/>
      <c r="O837" s="69"/>
      <c r="P837" s="69"/>
      <c r="Q837" s="69"/>
      <c r="R837" s="71"/>
      <c r="S837" s="69"/>
      <c r="T837" s="69"/>
      <c r="W837" s="53"/>
      <c r="BU837" s="53"/>
      <c r="BV837" s="53"/>
    </row>
    <row r="838" spans="2:74" ht="15">
      <c r="B838" s="68"/>
      <c r="C838" s="68"/>
      <c r="D838" s="69"/>
      <c r="E838" s="90"/>
      <c r="F838" s="69"/>
      <c r="G838" s="69"/>
      <c r="H838" s="70"/>
      <c r="I838" s="69"/>
      <c r="J838" s="69"/>
      <c r="K838" s="70"/>
      <c r="L838" s="69"/>
      <c r="M838" s="69"/>
      <c r="N838" s="69"/>
      <c r="O838" s="69"/>
      <c r="P838" s="69"/>
      <c r="Q838" s="69"/>
      <c r="R838" s="71"/>
      <c r="S838" s="69"/>
      <c r="T838" s="69"/>
      <c r="W838" s="53"/>
      <c r="BU838" s="53"/>
      <c r="BV838" s="53"/>
    </row>
    <row r="839" spans="2:74" ht="15">
      <c r="B839" s="68"/>
      <c r="C839" s="68"/>
      <c r="D839" s="69"/>
      <c r="E839" s="90"/>
      <c r="F839" s="69"/>
      <c r="G839" s="69"/>
      <c r="H839" s="70"/>
      <c r="I839" s="69"/>
      <c r="J839" s="69"/>
      <c r="K839" s="70"/>
      <c r="L839" s="69"/>
      <c r="M839" s="69"/>
      <c r="N839" s="69"/>
      <c r="O839" s="69"/>
      <c r="P839" s="69"/>
      <c r="Q839" s="69"/>
      <c r="R839" s="71"/>
      <c r="S839" s="69"/>
      <c r="T839" s="69"/>
      <c r="W839" s="53"/>
      <c r="BU839" s="53"/>
      <c r="BV839" s="53"/>
    </row>
    <row r="840" spans="2:74" ht="15">
      <c r="B840" s="68"/>
      <c r="C840" s="68"/>
      <c r="D840" s="69"/>
      <c r="E840" s="90"/>
      <c r="F840" s="69"/>
      <c r="G840" s="69"/>
      <c r="H840" s="70"/>
      <c r="I840" s="69"/>
      <c r="J840" s="69"/>
      <c r="K840" s="70"/>
      <c r="L840" s="69"/>
      <c r="M840" s="69"/>
      <c r="N840" s="69"/>
      <c r="O840" s="69"/>
      <c r="P840" s="69"/>
      <c r="Q840" s="69"/>
      <c r="R840" s="71"/>
      <c r="S840" s="69"/>
      <c r="T840" s="69"/>
      <c r="W840" s="53"/>
      <c r="BU840" s="53"/>
      <c r="BV840" s="53"/>
    </row>
    <row r="841" spans="2:74" ht="15">
      <c r="B841" s="68"/>
      <c r="C841" s="68"/>
      <c r="D841" s="69"/>
      <c r="E841" s="90"/>
      <c r="F841" s="69"/>
      <c r="G841" s="69"/>
      <c r="H841" s="70"/>
      <c r="I841" s="69"/>
      <c r="J841" s="69"/>
      <c r="K841" s="70"/>
      <c r="L841" s="69"/>
      <c r="M841" s="69"/>
      <c r="N841" s="69"/>
      <c r="O841" s="69"/>
      <c r="P841" s="69"/>
      <c r="Q841" s="69"/>
      <c r="R841" s="71"/>
      <c r="S841" s="69"/>
      <c r="T841" s="69"/>
      <c r="W841" s="53"/>
      <c r="BU841" s="53"/>
      <c r="BV841" s="53"/>
    </row>
    <row r="842" spans="2:74" ht="15">
      <c r="B842" s="68"/>
      <c r="C842" s="68"/>
      <c r="D842" s="69"/>
      <c r="E842" s="90"/>
      <c r="F842" s="69"/>
      <c r="G842" s="69"/>
      <c r="H842" s="70"/>
      <c r="I842" s="69"/>
      <c r="J842" s="69"/>
      <c r="K842" s="70"/>
      <c r="L842" s="69"/>
      <c r="M842" s="69"/>
      <c r="N842" s="69"/>
      <c r="O842" s="69"/>
      <c r="P842" s="69"/>
      <c r="Q842" s="69"/>
      <c r="R842" s="71"/>
      <c r="S842" s="69"/>
      <c r="T842" s="69"/>
      <c r="W842" s="53"/>
      <c r="BU842" s="53"/>
      <c r="BV842" s="53"/>
    </row>
    <row r="843" spans="2:74" ht="15">
      <c r="B843" s="68"/>
      <c r="C843" s="68"/>
      <c r="D843" s="69"/>
      <c r="E843" s="90"/>
      <c r="F843" s="69"/>
      <c r="G843" s="69"/>
      <c r="H843" s="70"/>
      <c r="I843" s="69"/>
      <c r="J843" s="69"/>
      <c r="K843" s="70"/>
      <c r="L843" s="69"/>
      <c r="M843" s="69"/>
      <c r="N843" s="69"/>
      <c r="O843" s="69"/>
      <c r="P843" s="69"/>
      <c r="Q843" s="69"/>
      <c r="R843" s="71"/>
      <c r="S843" s="69"/>
      <c r="T843" s="69"/>
      <c r="W843" s="53"/>
      <c r="BU843" s="53"/>
      <c r="BV843" s="53"/>
    </row>
    <row r="844" spans="2:74" ht="15">
      <c r="B844" s="68"/>
      <c r="C844" s="68"/>
      <c r="D844" s="69"/>
      <c r="E844" s="90"/>
      <c r="F844" s="69"/>
      <c r="G844" s="69"/>
      <c r="H844" s="70"/>
      <c r="I844" s="69"/>
      <c r="J844" s="69"/>
      <c r="K844" s="70"/>
      <c r="L844" s="69"/>
      <c r="M844" s="69"/>
      <c r="N844" s="69"/>
      <c r="O844" s="69"/>
      <c r="P844" s="69"/>
      <c r="Q844" s="69"/>
      <c r="R844" s="71"/>
      <c r="S844" s="69"/>
      <c r="T844" s="69"/>
      <c r="W844" s="53"/>
      <c r="BU844" s="53"/>
      <c r="BV844" s="53"/>
    </row>
    <row r="845" spans="2:74" ht="15">
      <c r="B845" s="68"/>
      <c r="C845" s="68"/>
      <c r="D845" s="69"/>
      <c r="E845" s="90"/>
      <c r="F845" s="69"/>
      <c r="G845" s="69"/>
      <c r="H845" s="70"/>
      <c r="I845" s="69"/>
      <c r="J845" s="69"/>
      <c r="K845" s="70"/>
      <c r="L845" s="69"/>
      <c r="M845" s="69"/>
      <c r="N845" s="69"/>
      <c r="O845" s="69"/>
      <c r="P845" s="69"/>
      <c r="Q845" s="69"/>
      <c r="R845" s="71"/>
      <c r="S845" s="69"/>
      <c r="T845" s="69"/>
      <c r="W845" s="53"/>
      <c r="BU845" s="53"/>
      <c r="BV845" s="53"/>
    </row>
    <row r="846" spans="2:74" ht="15">
      <c r="B846" s="68"/>
      <c r="C846" s="68"/>
      <c r="D846" s="69"/>
      <c r="E846" s="90"/>
      <c r="F846" s="69"/>
      <c r="G846" s="69"/>
      <c r="H846" s="70"/>
      <c r="I846" s="69"/>
      <c r="J846" s="69"/>
      <c r="K846" s="70"/>
      <c r="L846" s="69"/>
      <c r="M846" s="69"/>
      <c r="N846" s="69"/>
      <c r="O846" s="69"/>
      <c r="P846" s="69"/>
      <c r="Q846" s="69"/>
      <c r="R846" s="71"/>
      <c r="S846" s="69"/>
      <c r="T846" s="69"/>
      <c r="W846" s="53"/>
      <c r="BU846" s="53"/>
      <c r="BV846" s="53"/>
    </row>
    <row r="847" spans="2:74" ht="15">
      <c r="B847" s="68"/>
      <c r="C847" s="68"/>
      <c r="D847" s="69"/>
      <c r="E847" s="90"/>
      <c r="F847" s="69"/>
      <c r="G847" s="69"/>
      <c r="H847" s="70"/>
      <c r="I847" s="69"/>
      <c r="J847" s="69"/>
      <c r="K847" s="70"/>
      <c r="L847" s="69"/>
      <c r="M847" s="69"/>
      <c r="N847" s="69"/>
      <c r="O847" s="69"/>
      <c r="P847" s="69"/>
      <c r="Q847" s="69"/>
      <c r="R847" s="71"/>
      <c r="S847" s="69"/>
      <c r="T847" s="69"/>
      <c r="W847" s="53"/>
      <c r="BU847" s="53"/>
      <c r="BV847" s="53"/>
    </row>
    <row r="848" spans="2:74" ht="15">
      <c r="B848" s="68"/>
      <c r="C848" s="68"/>
      <c r="D848" s="69"/>
      <c r="E848" s="90"/>
      <c r="F848" s="69"/>
      <c r="G848" s="69"/>
      <c r="H848" s="70"/>
      <c r="I848" s="69"/>
      <c r="J848" s="69"/>
      <c r="K848" s="70"/>
      <c r="L848" s="69"/>
      <c r="M848" s="69"/>
      <c r="N848" s="69"/>
      <c r="O848" s="69"/>
      <c r="P848" s="69"/>
      <c r="Q848" s="69"/>
      <c r="R848" s="71"/>
      <c r="S848" s="69"/>
      <c r="T848" s="69"/>
      <c r="W848" s="53"/>
      <c r="BU848" s="53"/>
      <c r="BV848" s="53"/>
    </row>
    <row r="849" spans="2:74" ht="15">
      <c r="B849" s="68"/>
      <c r="C849" s="68"/>
      <c r="D849" s="69"/>
      <c r="E849" s="90"/>
      <c r="F849" s="69"/>
      <c r="G849" s="69"/>
      <c r="H849" s="70"/>
      <c r="I849" s="69"/>
      <c r="J849" s="69"/>
      <c r="K849" s="70"/>
      <c r="L849" s="69"/>
      <c r="M849" s="69"/>
      <c r="N849" s="69"/>
      <c r="O849" s="69"/>
      <c r="P849" s="69"/>
      <c r="Q849" s="69"/>
      <c r="R849" s="71"/>
      <c r="S849" s="69"/>
      <c r="T849" s="69"/>
      <c r="W849" s="53"/>
      <c r="BU849" s="53"/>
      <c r="BV849" s="53"/>
    </row>
    <row r="850" spans="2:74" ht="15">
      <c r="B850" s="68"/>
      <c r="C850" s="68"/>
      <c r="D850" s="69"/>
      <c r="E850" s="90"/>
      <c r="F850" s="69"/>
      <c r="G850" s="69"/>
      <c r="H850" s="70"/>
      <c r="I850" s="69"/>
      <c r="J850" s="69"/>
      <c r="K850" s="70"/>
      <c r="L850" s="69"/>
      <c r="M850" s="69"/>
      <c r="N850" s="69"/>
      <c r="O850" s="69"/>
      <c r="P850" s="69"/>
      <c r="Q850" s="69"/>
      <c r="R850" s="71"/>
      <c r="S850" s="69"/>
      <c r="T850" s="69"/>
      <c r="W850" s="53"/>
      <c r="BU850" s="53"/>
      <c r="BV850" s="53"/>
    </row>
    <row r="851" spans="2:74" ht="15">
      <c r="B851" s="68"/>
      <c r="C851" s="68"/>
      <c r="D851" s="69"/>
      <c r="E851" s="90"/>
      <c r="F851" s="69"/>
      <c r="G851" s="69"/>
      <c r="H851" s="70"/>
      <c r="I851" s="69"/>
      <c r="J851" s="69"/>
      <c r="K851" s="70"/>
      <c r="L851" s="69"/>
      <c r="M851" s="69"/>
      <c r="N851" s="69"/>
      <c r="O851" s="69"/>
      <c r="P851" s="69"/>
      <c r="Q851" s="69"/>
      <c r="R851" s="71"/>
      <c r="S851" s="69"/>
      <c r="T851" s="69"/>
      <c r="W851" s="53"/>
      <c r="BU851" s="53"/>
      <c r="BV851" s="53"/>
    </row>
    <row r="852" spans="5:95" s="53" customFormat="1" ht="12.75">
      <c r="E852" s="91"/>
      <c r="BW852" s="99"/>
      <c r="CE852" s="99"/>
      <c r="CP852" s="99"/>
      <c r="CQ852" s="99"/>
    </row>
    <row r="853" spans="23:74" ht="12.75">
      <c r="W853" s="53"/>
      <c r="BU853" s="53"/>
      <c r="BV853" s="53"/>
    </row>
    <row r="854" spans="23:74" ht="12.75">
      <c r="W854" s="53"/>
      <c r="BU854" s="53"/>
      <c r="BV854" s="53"/>
    </row>
    <row r="855" spans="23:74" ht="12.75">
      <c r="W855" s="53"/>
      <c r="BU855" s="53"/>
      <c r="BV855" s="53"/>
    </row>
    <row r="856" spans="23:74" ht="12.75">
      <c r="W856" s="53"/>
      <c r="BU856" s="53"/>
      <c r="BV856" s="53"/>
    </row>
    <row r="857" spans="23:74" ht="12.75">
      <c r="W857" s="53"/>
      <c r="BU857" s="53"/>
      <c r="BV857" s="53"/>
    </row>
    <row r="858" spans="23:74" ht="12.75">
      <c r="W858" s="53"/>
      <c r="BU858" s="53"/>
      <c r="BV858" s="53"/>
    </row>
    <row r="859" spans="23:74" ht="12.75">
      <c r="W859" s="53"/>
      <c r="BU859" s="53"/>
      <c r="BV859" s="53"/>
    </row>
    <row r="860" spans="23:74" ht="12.75">
      <c r="W860" s="53"/>
      <c r="BU860" s="53"/>
      <c r="BV860" s="53"/>
    </row>
    <row r="861" spans="23:74" ht="12.75">
      <c r="W861" s="53"/>
      <c r="BU861" s="53"/>
      <c r="BV861" s="53"/>
    </row>
    <row r="862" spans="23:74" ht="12.75">
      <c r="W862" s="53"/>
      <c r="BU862" s="53"/>
      <c r="BV862" s="53"/>
    </row>
    <row r="863" spans="23:74" ht="12.75">
      <c r="W863" s="53"/>
      <c r="BU863" s="53"/>
      <c r="BV863" s="53"/>
    </row>
    <row r="864" spans="23:74" ht="12.75">
      <c r="W864" s="53"/>
      <c r="BU864" s="53"/>
      <c r="BV864" s="53"/>
    </row>
    <row r="865" spans="23:74" ht="12.75">
      <c r="W865" s="53"/>
      <c r="BU865" s="53"/>
      <c r="BV865" s="53"/>
    </row>
    <row r="866" spans="23:74" ht="12.75">
      <c r="W866" s="53"/>
      <c r="BU866" s="53"/>
      <c r="BV866" s="53"/>
    </row>
    <row r="867" spans="23:74" ht="12.75">
      <c r="W867" s="53"/>
      <c r="BU867" s="53"/>
      <c r="BV867" s="53"/>
    </row>
    <row r="868" spans="23:74" ht="12.75">
      <c r="W868" s="53"/>
      <c r="BU868" s="53"/>
      <c r="BV868" s="53"/>
    </row>
    <row r="869" spans="23:74" ht="12.75">
      <c r="W869" s="53"/>
      <c r="BU869" s="53"/>
      <c r="BV869" s="53"/>
    </row>
    <row r="870" spans="23:74" ht="12.75">
      <c r="W870" s="53"/>
      <c r="BU870" s="53"/>
      <c r="BV870" s="53"/>
    </row>
    <row r="871" spans="23:74" ht="12.75">
      <c r="W871" s="53"/>
      <c r="BU871" s="53"/>
      <c r="BV871" s="53"/>
    </row>
    <row r="872" spans="23:74" ht="12.75">
      <c r="W872" s="53"/>
      <c r="BU872" s="53"/>
      <c r="BV872" s="53"/>
    </row>
    <row r="873" spans="23:74" ht="12.75">
      <c r="W873" s="53"/>
      <c r="BU873" s="53"/>
      <c r="BV873" s="53"/>
    </row>
    <row r="874" spans="23:74" ht="12.75">
      <c r="W874" s="53"/>
      <c r="BU874" s="53"/>
      <c r="BV874" s="53"/>
    </row>
    <row r="875" spans="23:74" ht="12.75">
      <c r="W875" s="53"/>
      <c r="BU875" s="53"/>
      <c r="BV875" s="53"/>
    </row>
    <row r="876" spans="23:74" ht="12.75">
      <c r="W876" s="53"/>
      <c r="BU876" s="53"/>
      <c r="BV876" s="53"/>
    </row>
    <row r="877" spans="23:74" ht="12.75">
      <c r="W877" s="53"/>
      <c r="BU877" s="53"/>
      <c r="BV877" s="53"/>
    </row>
    <row r="878" spans="23:74" ht="12.75">
      <c r="W878" s="53"/>
      <c r="BU878" s="53"/>
      <c r="BV878" s="53"/>
    </row>
    <row r="879" spans="23:74" ht="12.75">
      <c r="W879" s="53"/>
      <c r="BU879" s="53"/>
      <c r="BV879" s="53"/>
    </row>
    <row r="880" spans="23:74" ht="12.75">
      <c r="W880" s="53"/>
      <c r="BU880" s="53"/>
      <c r="BV880" s="53"/>
    </row>
    <row r="881" spans="23:74" ht="12.75">
      <c r="W881" s="53"/>
      <c r="BU881" s="53"/>
      <c r="BV881" s="53"/>
    </row>
    <row r="882" spans="23:74" ht="12.75">
      <c r="W882" s="53"/>
      <c r="BU882" s="53"/>
      <c r="BV882" s="53"/>
    </row>
    <row r="883" spans="23:74" ht="12.75">
      <c r="W883" s="53"/>
      <c r="BU883" s="53"/>
      <c r="BV883" s="53"/>
    </row>
    <row r="884" spans="23:74" ht="12.75">
      <c r="W884" s="53"/>
      <c r="BU884" s="53"/>
      <c r="BV884" s="53"/>
    </row>
    <row r="885" spans="23:74" ht="12.75">
      <c r="W885" s="53"/>
      <c r="BU885" s="53"/>
      <c r="BV885" s="53"/>
    </row>
    <row r="886" spans="23:74" ht="12.75">
      <c r="W886" s="53"/>
      <c r="BU886" s="53"/>
      <c r="BV886" s="53"/>
    </row>
    <row r="887" spans="23:74" ht="12.75">
      <c r="W887" s="53"/>
      <c r="BU887" s="53"/>
      <c r="BV887" s="53"/>
    </row>
    <row r="888" spans="23:74" ht="12.75">
      <c r="W888" s="53"/>
      <c r="BU888" s="53"/>
      <c r="BV888" s="53"/>
    </row>
    <row r="889" spans="23:74" ht="12.75">
      <c r="W889" s="53"/>
      <c r="BU889" s="53"/>
      <c r="BV889" s="53"/>
    </row>
    <row r="890" spans="23:74" ht="12.75">
      <c r="W890" s="53"/>
      <c r="BU890" s="53"/>
      <c r="BV890" s="53"/>
    </row>
    <row r="891" spans="23:74" ht="12.75">
      <c r="W891" s="53"/>
      <c r="BU891" s="53"/>
      <c r="BV891" s="53"/>
    </row>
    <row r="892" spans="23:74" ht="12.75">
      <c r="W892" s="53"/>
      <c r="BU892" s="53"/>
      <c r="BV892" s="53"/>
    </row>
    <row r="893" spans="23:74" ht="12.75">
      <c r="W893" s="53"/>
      <c r="BU893" s="53"/>
      <c r="BV893" s="53"/>
    </row>
    <row r="894" spans="23:74" ht="12.75">
      <c r="W894" s="53"/>
      <c r="BU894" s="53"/>
      <c r="BV894" s="53"/>
    </row>
    <row r="895" spans="23:74" ht="12.75">
      <c r="W895" s="53"/>
      <c r="BU895" s="53"/>
      <c r="BV895" s="53"/>
    </row>
    <row r="896" spans="23:74" ht="12.75">
      <c r="W896" s="53"/>
      <c r="BU896" s="53"/>
      <c r="BV896" s="53"/>
    </row>
    <row r="897" spans="23:74" ht="12.75">
      <c r="W897" s="53"/>
      <c r="BU897" s="53"/>
      <c r="BV897" s="53"/>
    </row>
    <row r="898" spans="23:74" ht="12.75">
      <c r="W898" s="53"/>
      <c r="BU898" s="53"/>
      <c r="BV898" s="53"/>
    </row>
    <row r="899" spans="23:74" ht="12.75">
      <c r="W899" s="53"/>
      <c r="BU899" s="53"/>
      <c r="BV899" s="53"/>
    </row>
    <row r="900" spans="23:74" ht="12.75">
      <c r="W900" s="53"/>
      <c r="BU900" s="53"/>
      <c r="BV900" s="53"/>
    </row>
    <row r="901" spans="23:74" ht="12.75">
      <c r="W901" s="53"/>
      <c r="BU901" s="53"/>
      <c r="BV901" s="53"/>
    </row>
    <row r="902" spans="23:74" ht="12.75">
      <c r="W902" s="53"/>
      <c r="BU902" s="53"/>
      <c r="BV902" s="53"/>
    </row>
    <row r="903" spans="23:74" ht="12.75">
      <c r="W903" s="53"/>
      <c r="BU903" s="53"/>
      <c r="BV903" s="53"/>
    </row>
    <row r="904" spans="23:74" ht="12.75">
      <c r="W904" s="53"/>
      <c r="BU904" s="53"/>
      <c r="BV904" s="53"/>
    </row>
    <row r="905" spans="23:74" ht="12.75">
      <c r="W905" s="53"/>
      <c r="BU905" s="53"/>
      <c r="BV905" s="53"/>
    </row>
    <row r="906" spans="23:74" ht="12.75">
      <c r="W906" s="53"/>
      <c r="BU906" s="53"/>
      <c r="BV906" s="53"/>
    </row>
    <row r="907" spans="23:74" ht="12.75">
      <c r="W907" s="53"/>
      <c r="BU907" s="53"/>
      <c r="BV907" s="53"/>
    </row>
    <row r="908" spans="23:74" ht="12.75">
      <c r="W908" s="53"/>
      <c r="BU908" s="53"/>
      <c r="BV908" s="53"/>
    </row>
    <row r="909" spans="23:74" ht="12.75">
      <c r="W909" s="53"/>
      <c r="BU909" s="53"/>
      <c r="BV909" s="53"/>
    </row>
    <row r="910" spans="23:74" ht="12.75">
      <c r="W910" s="53"/>
      <c r="BU910" s="53"/>
      <c r="BV910" s="53"/>
    </row>
    <row r="911" spans="23:74" ht="12.75">
      <c r="W911" s="53"/>
      <c r="BU911" s="53"/>
      <c r="BV911" s="53"/>
    </row>
    <row r="912" spans="23:74" ht="12.75">
      <c r="W912" s="53"/>
      <c r="BU912" s="53"/>
      <c r="BV912" s="53"/>
    </row>
    <row r="913" spans="23:74" ht="12.75">
      <c r="W913" s="53"/>
      <c r="BU913" s="53"/>
      <c r="BV913" s="53"/>
    </row>
    <row r="914" spans="23:74" ht="12.75">
      <c r="W914" s="53"/>
      <c r="BU914" s="53"/>
      <c r="BV914" s="53"/>
    </row>
    <row r="915" spans="23:74" ht="12.75">
      <c r="W915" s="53"/>
      <c r="BU915" s="53"/>
      <c r="BV915" s="53"/>
    </row>
    <row r="916" spans="23:74" ht="12.75">
      <c r="W916" s="53"/>
      <c r="BU916" s="53"/>
      <c r="BV916" s="53"/>
    </row>
    <row r="917" spans="23:74" ht="12.75">
      <c r="W917" s="53"/>
      <c r="BU917" s="53"/>
      <c r="BV917" s="53"/>
    </row>
    <row r="918" spans="23:74" ht="12.75">
      <c r="W918" s="53"/>
      <c r="BU918" s="53"/>
      <c r="BV918" s="53"/>
    </row>
    <row r="919" spans="23:74" ht="12.75">
      <c r="W919" s="53"/>
      <c r="BU919" s="53"/>
      <c r="BV919" s="53"/>
    </row>
    <row r="920" spans="23:74" ht="12.75">
      <c r="W920" s="53"/>
      <c r="BU920" s="53"/>
      <c r="BV920" s="53"/>
    </row>
    <row r="921" spans="23:74" ht="12.75">
      <c r="W921" s="53"/>
      <c r="BU921" s="53"/>
      <c r="BV921" s="53"/>
    </row>
    <row r="922" spans="23:74" ht="12.75">
      <c r="W922" s="53"/>
      <c r="BU922" s="53"/>
      <c r="BV922" s="53"/>
    </row>
    <row r="923" spans="23:74" ht="12.75">
      <c r="W923" s="53"/>
      <c r="BU923" s="53"/>
      <c r="BV923" s="53"/>
    </row>
    <row r="924" spans="23:74" ht="12.75">
      <c r="W924" s="53"/>
      <c r="BU924" s="53"/>
      <c r="BV924" s="53"/>
    </row>
    <row r="925" spans="23:74" ht="12.75">
      <c r="W925" s="53"/>
      <c r="BU925" s="53"/>
      <c r="BV925" s="53"/>
    </row>
    <row r="926" spans="23:74" ht="12.75">
      <c r="W926" s="53"/>
      <c r="BU926" s="53"/>
      <c r="BV926" s="53"/>
    </row>
    <row r="927" spans="23:74" ht="12.75">
      <c r="W927" s="53"/>
      <c r="BU927" s="53"/>
      <c r="BV927" s="53"/>
    </row>
    <row r="928" spans="23:74" ht="12.75">
      <c r="W928" s="53"/>
      <c r="BU928" s="53"/>
      <c r="BV928" s="53"/>
    </row>
    <row r="929" spans="23:74" ht="12.75">
      <c r="W929" s="53"/>
      <c r="BU929" s="53"/>
      <c r="BV929" s="53"/>
    </row>
    <row r="930" spans="23:74" ht="12.75">
      <c r="W930" s="53"/>
      <c r="BU930" s="53"/>
      <c r="BV930" s="53"/>
    </row>
    <row r="931" spans="23:74" ht="12.75">
      <c r="W931" s="53"/>
      <c r="BU931" s="53"/>
      <c r="BV931" s="53"/>
    </row>
    <row r="932" spans="23:74" ht="12.75">
      <c r="W932" s="53"/>
      <c r="BU932" s="53"/>
      <c r="BV932" s="53"/>
    </row>
    <row r="933" spans="23:74" ht="12.75">
      <c r="W933" s="53"/>
      <c r="BU933" s="53"/>
      <c r="BV933" s="53"/>
    </row>
    <row r="934" spans="23:74" ht="12.75">
      <c r="W934" s="53"/>
      <c r="BU934" s="53"/>
      <c r="BV934" s="53"/>
    </row>
    <row r="935" spans="23:74" ht="12.75">
      <c r="W935" s="53"/>
      <c r="BU935" s="53"/>
      <c r="BV935" s="53"/>
    </row>
    <row r="936" spans="23:74" ht="12.75">
      <c r="W936" s="53"/>
      <c r="BU936" s="53"/>
      <c r="BV936" s="53"/>
    </row>
    <row r="937" spans="23:74" ht="12.75">
      <c r="W937" s="53"/>
      <c r="BU937" s="53"/>
      <c r="BV937" s="53"/>
    </row>
    <row r="938" spans="23:74" ht="12.75">
      <c r="W938" s="53"/>
      <c r="BU938" s="53"/>
      <c r="BV938" s="53"/>
    </row>
    <row r="939" spans="23:74" ht="12.75">
      <c r="W939" s="53"/>
      <c r="BU939" s="53"/>
      <c r="BV939" s="53"/>
    </row>
    <row r="940" spans="23:74" ht="12.75">
      <c r="W940" s="53"/>
      <c r="BU940" s="53"/>
      <c r="BV940" s="53"/>
    </row>
    <row r="941" spans="23:74" ht="12.75">
      <c r="W941" s="53"/>
      <c r="BU941" s="53"/>
      <c r="BV941" s="53"/>
    </row>
    <row r="942" spans="23:74" ht="12.75">
      <c r="W942" s="53"/>
      <c r="BU942" s="53"/>
      <c r="BV942" s="53"/>
    </row>
    <row r="943" spans="23:74" ht="12.75">
      <c r="W943" s="53"/>
      <c r="BU943" s="53"/>
      <c r="BV943" s="53"/>
    </row>
    <row r="944" spans="23:74" ht="12.75">
      <c r="W944" s="53"/>
      <c r="BU944" s="53"/>
      <c r="BV944" s="53"/>
    </row>
    <row r="945" spans="23:74" ht="12.75">
      <c r="W945" s="53"/>
      <c r="BU945" s="53"/>
      <c r="BV945" s="53"/>
    </row>
    <row r="946" spans="23:74" ht="12.75">
      <c r="W946" s="53"/>
      <c r="BU946" s="53"/>
      <c r="BV946" s="53"/>
    </row>
    <row r="947" spans="23:74" ht="12.75">
      <c r="W947" s="53"/>
      <c r="BU947" s="53"/>
      <c r="BV947" s="53"/>
    </row>
    <row r="948" spans="23:74" ht="12.75">
      <c r="W948" s="53"/>
      <c r="BU948" s="53"/>
      <c r="BV948" s="53"/>
    </row>
    <row r="949" spans="23:74" ht="12.75">
      <c r="W949" s="53"/>
      <c r="BU949" s="53"/>
      <c r="BV949" s="53"/>
    </row>
    <row r="950" spans="23:74" ht="12.75">
      <c r="W950" s="53"/>
      <c r="BU950" s="53"/>
      <c r="BV950" s="53"/>
    </row>
    <row r="951" spans="23:74" ht="12.75">
      <c r="W951" s="53"/>
      <c r="BU951" s="53"/>
      <c r="BV951" s="53"/>
    </row>
    <row r="952" spans="23:74" ht="12.75">
      <c r="W952" s="53"/>
      <c r="BU952" s="53"/>
      <c r="BV952" s="53"/>
    </row>
    <row r="953" spans="23:74" ht="12.75">
      <c r="W953" s="53"/>
      <c r="BU953" s="53"/>
      <c r="BV953" s="53"/>
    </row>
    <row r="954" spans="23:74" ht="12.75">
      <c r="W954" s="53"/>
      <c r="BU954" s="53"/>
      <c r="BV954" s="53"/>
    </row>
    <row r="955" spans="23:74" ht="12.75">
      <c r="W955" s="53"/>
      <c r="BU955" s="53"/>
      <c r="BV955" s="53"/>
    </row>
    <row r="956" spans="23:74" ht="12.75">
      <c r="W956" s="53"/>
      <c r="BU956" s="53"/>
      <c r="BV956" s="53"/>
    </row>
    <row r="957" spans="23:74" ht="12.75">
      <c r="W957" s="53"/>
      <c r="BU957" s="53"/>
      <c r="BV957" s="53"/>
    </row>
    <row r="958" spans="23:74" ht="12.75">
      <c r="W958" s="53"/>
      <c r="BU958" s="53"/>
      <c r="BV958" s="53"/>
    </row>
    <row r="959" spans="23:74" ht="12.75">
      <c r="W959" s="53"/>
      <c r="BU959" s="53"/>
      <c r="BV959" s="53"/>
    </row>
    <row r="960" spans="23:74" ht="12.75">
      <c r="W960" s="53"/>
      <c r="BU960" s="53"/>
      <c r="BV960" s="53"/>
    </row>
    <row r="961" spans="23:74" ht="12.75">
      <c r="W961" s="53"/>
      <c r="BU961" s="53"/>
      <c r="BV961" s="53"/>
    </row>
    <row r="962" spans="23:74" ht="12.75">
      <c r="W962" s="53"/>
      <c r="BU962" s="53"/>
      <c r="BV962" s="53"/>
    </row>
    <row r="963" spans="23:74" ht="12.75">
      <c r="W963" s="53"/>
      <c r="BU963" s="53"/>
      <c r="BV963" s="53"/>
    </row>
    <row r="964" spans="23:74" ht="12.75">
      <c r="W964" s="53"/>
      <c r="BU964" s="53"/>
      <c r="BV964" s="53"/>
    </row>
    <row r="965" spans="23:74" ht="12.75">
      <c r="W965" s="53"/>
      <c r="BU965" s="53"/>
      <c r="BV965" s="53"/>
    </row>
    <row r="966" spans="23:74" ht="12.75">
      <c r="W966" s="53"/>
      <c r="BU966" s="53"/>
      <c r="BV966" s="53"/>
    </row>
    <row r="967" spans="23:74" ht="12.75">
      <c r="W967" s="53"/>
      <c r="BU967" s="53"/>
      <c r="BV967" s="53"/>
    </row>
    <row r="968" spans="23:74" ht="12.75">
      <c r="W968" s="53"/>
      <c r="BU968" s="53"/>
      <c r="BV968" s="53"/>
    </row>
    <row r="969" spans="23:74" ht="12.75">
      <c r="W969" s="53"/>
      <c r="BU969" s="53"/>
      <c r="BV969" s="53"/>
    </row>
    <row r="970" spans="23:74" ht="12.75">
      <c r="W970" s="53"/>
      <c r="BU970" s="53"/>
      <c r="BV970" s="53"/>
    </row>
    <row r="971" spans="23:74" ht="12.75">
      <c r="W971" s="53"/>
      <c r="BU971" s="53"/>
      <c r="BV971" s="53"/>
    </row>
    <row r="972" spans="23:74" ht="12.75">
      <c r="W972" s="53"/>
      <c r="BU972" s="53"/>
      <c r="BV972" s="53"/>
    </row>
    <row r="973" spans="23:74" ht="12.75">
      <c r="W973" s="53"/>
      <c r="BU973" s="53"/>
      <c r="BV973" s="53"/>
    </row>
    <row r="974" spans="23:74" ht="12.75">
      <c r="W974" s="53"/>
      <c r="BU974" s="53"/>
      <c r="BV974" s="53"/>
    </row>
    <row r="975" spans="23:74" ht="12.75">
      <c r="W975" s="53"/>
      <c r="BU975" s="53"/>
      <c r="BV975" s="53"/>
    </row>
    <row r="976" spans="23:74" ht="12.75">
      <c r="W976" s="53"/>
      <c r="BU976" s="53"/>
      <c r="BV976" s="53"/>
    </row>
    <row r="977" spans="23:74" ht="12.75">
      <c r="W977" s="53"/>
      <c r="BU977" s="53"/>
      <c r="BV977" s="53"/>
    </row>
    <row r="978" spans="23:74" ht="12.75">
      <c r="W978" s="53"/>
      <c r="BU978" s="53"/>
      <c r="BV978" s="53"/>
    </row>
    <row r="979" spans="23:74" ht="12.75">
      <c r="W979" s="53"/>
      <c r="BU979" s="53"/>
      <c r="BV979" s="53"/>
    </row>
    <row r="980" spans="23:74" ht="12.75">
      <c r="W980" s="53"/>
      <c r="BU980" s="53"/>
      <c r="BV980" s="53"/>
    </row>
    <row r="981" spans="23:74" ht="12.75">
      <c r="W981" s="53"/>
      <c r="BU981" s="53"/>
      <c r="BV981" s="53"/>
    </row>
    <row r="982" spans="23:74" ht="12.75">
      <c r="W982" s="53"/>
      <c r="BU982" s="53"/>
      <c r="BV982" s="53"/>
    </row>
    <row r="983" spans="23:74" ht="12.75">
      <c r="W983" s="53"/>
      <c r="BU983" s="53"/>
      <c r="BV983" s="53"/>
    </row>
    <row r="984" spans="23:74" ht="12.75">
      <c r="W984" s="53"/>
      <c r="BU984" s="53"/>
      <c r="BV984" s="53"/>
    </row>
    <row r="985" spans="23:74" ht="12.75">
      <c r="W985" s="53"/>
      <c r="BU985" s="53"/>
      <c r="BV985" s="53"/>
    </row>
    <row r="986" spans="23:74" ht="12.75">
      <c r="W986" s="53"/>
      <c r="BU986" s="53"/>
      <c r="BV986" s="53"/>
    </row>
    <row r="987" spans="23:74" ht="12.75">
      <c r="W987" s="53"/>
      <c r="BU987" s="53"/>
      <c r="BV987" s="53"/>
    </row>
    <row r="988" spans="23:74" ht="12.75">
      <c r="W988" s="53"/>
      <c r="BU988" s="53"/>
      <c r="BV988" s="53"/>
    </row>
    <row r="989" spans="23:74" ht="12.75">
      <c r="W989" s="53"/>
      <c r="BU989" s="53"/>
      <c r="BV989" s="53"/>
    </row>
    <row r="990" spans="23:74" ht="12.75">
      <c r="W990" s="53"/>
      <c r="BU990" s="53"/>
      <c r="BV990" s="53"/>
    </row>
    <row r="991" spans="23:74" ht="12.75">
      <c r="W991" s="53"/>
      <c r="BU991" s="53"/>
      <c r="BV991" s="53"/>
    </row>
    <row r="992" spans="23:74" ht="12.75">
      <c r="W992" s="53"/>
      <c r="BU992" s="53"/>
      <c r="BV992" s="53"/>
    </row>
    <row r="993" spans="23:74" ht="12.75">
      <c r="W993" s="53"/>
      <c r="BU993" s="53"/>
      <c r="BV993" s="53"/>
    </row>
    <row r="994" spans="23:74" ht="12.75">
      <c r="W994" s="53"/>
      <c r="BU994" s="53"/>
      <c r="BV994" s="53"/>
    </row>
    <row r="995" spans="23:74" ht="12.75">
      <c r="W995" s="53"/>
      <c r="BU995" s="53"/>
      <c r="BV995" s="53"/>
    </row>
    <row r="996" spans="23:74" ht="12.75">
      <c r="W996" s="53"/>
      <c r="BU996" s="53"/>
      <c r="BV996" s="53"/>
    </row>
    <row r="997" spans="23:74" ht="12.75">
      <c r="W997" s="53"/>
      <c r="BU997" s="53"/>
      <c r="BV997" s="53"/>
    </row>
    <row r="998" spans="23:74" ht="12.75">
      <c r="W998" s="53"/>
      <c r="BU998" s="53"/>
      <c r="BV998" s="53"/>
    </row>
    <row r="999" spans="23:74" ht="12.75">
      <c r="W999" s="53"/>
      <c r="BU999" s="53"/>
      <c r="BV999" s="53"/>
    </row>
    <row r="1000" spans="23:74" ht="12.75">
      <c r="W1000" s="53"/>
      <c r="BU1000" s="53"/>
      <c r="BV1000" s="53"/>
    </row>
    <row r="1001" spans="23:74" ht="12.75">
      <c r="W1001" s="53"/>
      <c r="BU1001" s="53"/>
      <c r="BV1001" s="53"/>
    </row>
    <row r="1002" spans="23:74" ht="12.75">
      <c r="W1002" s="53"/>
      <c r="BU1002" s="53"/>
      <c r="BV1002" s="53"/>
    </row>
    <row r="1003" spans="23:74" ht="12.75">
      <c r="W1003" s="53"/>
      <c r="BU1003" s="53"/>
      <c r="BV1003" s="53"/>
    </row>
    <row r="1004" spans="23:74" ht="12.75">
      <c r="W1004" s="53"/>
      <c r="BU1004" s="53"/>
      <c r="BV1004" s="53"/>
    </row>
    <row r="1005" spans="23:74" ht="12.75">
      <c r="W1005" s="53"/>
      <c r="BU1005" s="53"/>
      <c r="BV1005" s="53"/>
    </row>
    <row r="1006" spans="23:74" ht="12.75">
      <c r="W1006" s="53"/>
      <c r="BU1006" s="53"/>
      <c r="BV1006" s="53"/>
    </row>
    <row r="1007" spans="23:74" ht="12.75">
      <c r="W1007" s="53"/>
      <c r="BU1007" s="53"/>
      <c r="BV1007" s="53"/>
    </row>
    <row r="1008" spans="23:74" ht="12.75">
      <c r="W1008" s="53"/>
      <c r="BU1008" s="53"/>
      <c r="BV1008" s="53"/>
    </row>
    <row r="1009" spans="23:74" ht="12.75">
      <c r="W1009" s="53"/>
      <c r="BU1009" s="53"/>
      <c r="BV1009" s="53"/>
    </row>
    <row r="1010" spans="23:74" ht="12.75">
      <c r="W1010" s="53"/>
      <c r="BU1010" s="53"/>
      <c r="BV1010" s="53"/>
    </row>
    <row r="1011" spans="23:74" ht="12.75">
      <c r="W1011" s="53"/>
      <c r="BU1011" s="53"/>
      <c r="BV1011" s="53"/>
    </row>
    <row r="1012" spans="23:74" ht="12.75">
      <c r="W1012" s="53"/>
      <c r="BU1012" s="53"/>
      <c r="BV1012" s="53"/>
    </row>
    <row r="1013" spans="23:74" ht="12.75">
      <c r="W1013" s="53"/>
      <c r="BU1013" s="53"/>
      <c r="BV1013" s="53"/>
    </row>
    <row r="1014" spans="23:74" ht="12.75">
      <c r="W1014" s="53"/>
      <c r="BU1014" s="53"/>
      <c r="BV1014" s="53"/>
    </row>
    <row r="1015" spans="23:74" ht="12.75">
      <c r="W1015" s="53"/>
      <c r="BU1015" s="53"/>
      <c r="BV1015" s="53"/>
    </row>
    <row r="1016" spans="23:74" ht="12.75">
      <c r="W1016" s="53"/>
      <c r="BU1016" s="53"/>
      <c r="BV1016" s="53"/>
    </row>
    <row r="1017" spans="23:74" ht="12.75">
      <c r="W1017" s="53"/>
      <c r="BU1017" s="53"/>
      <c r="BV1017" s="53"/>
    </row>
    <row r="1018" spans="23:74" ht="12.75">
      <c r="W1018" s="53"/>
      <c r="BU1018" s="53"/>
      <c r="BV1018" s="53"/>
    </row>
    <row r="1019" spans="23:74" ht="12.75">
      <c r="W1019" s="53"/>
      <c r="BU1019" s="53"/>
      <c r="BV1019" s="53"/>
    </row>
    <row r="1020" spans="23:74" ht="12.75">
      <c r="W1020" s="53"/>
      <c r="BU1020" s="53"/>
      <c r="BV1020" s="53"/>
    </row>
    <row r="1021" spans="23:74" ht="12.75">
      <c r="W1021" s="53"/>
      <c r="BU1021" s="53"/>
      <c r="BV1021" s="53"/>
    </row>
    <row r="1022" spans="23:74" ht="12.75">
      <c r="W1022" s="53"/>
      <c r="BU1022" s="53"/>
      <c r="BV1022" s="53"/>
    </row>
    <row r="1023" spans="23:74" ht="12.75">
      <c r="W1023" s="53"/>
      <c r="BU1023" s="53"/>
      <c r="BV1023" s="53"/>
    </row>
    <row r="1024" spans="23:74" ht="12.75">
      <c r="W1024" s="53"/>
      <c r="BU1024" s="53"/>
      <c r="BV1024" s="53"/>
    </row>
    <row r="1025" spans="23:74" ht="12.75">
      <c r="W1025" s="53"/>
      <c r="BU1025" s="53"/>
      <c r="BV1025" s="53"/>
    </row>
    <row r="1026" spans="23:74" ht="12.75">
      <c r="W1026" s="53"/>
      <c r="BU1026" s="53"/>
      <c r="BV1026" s="53"/>
    </row>
    <row r="1027" spans="23:74" ht="12.75">
      <c r="W1027" s="53"/>
      <c r="BU1027" s="53"/>
      <c r="BV1027" s="53"/>
    </row>
    <row r="1028" spans="23:74" ht="12.75">
      <c r="W1028" s="53"/>
      <c r="BU1028" s="53"/>
      <c r="BV1028" s="53"/>
    </row>
    <row r="1029" spans="23:74" ht="12.75">
      <c r="W1029" s="53"/>
      <c r="BU1029" s="53"/>
      <c r="BV1029" s="53"/>
    </row>
    <row r="1030" spans="23:74" ht="12.75">
      <c r="W1030" s="53"/>
      <c r="BU1030" s="53"/>
      <c r="BV1030" s="53"/>
    </row>
    <row r="1031" spans="23:74" ht="12.75">
      <c r="W1031" s="53"/>
      <c r="BU1031" s="53"/>
      <c r="BV1031" s="53"/>
    </row>
    <row r="1032" spans="23:74" ht="12.75">
      <c r="W1032" s="53"/>
      <c r="BU1032" s="53"/>
      <c r="BV1032" s="53"/>
    </row>
    <row r="1033" spans="23:74" ht="12.75">
      <c r="W1033" s="53"/>
      <c r="BU1033" s="53"/>
      <c r="BV1033" s="53"/>
    </row>
    <row r="1034" spans="23:74" ht="12.75">
      <c r="W1034" s="53"/>
      <c r="BU1034" s="53"/>
      <c r="BV1034" s="53"/>
    </row>
    <row r="1035" spans="23:74" ht="12.75">
      <c r="W1035" s="53"/>
      <c r="BU1035" s="53"/>
      <c r="BV1035" s="53"/>
    </row>
    <row r="1036" spans="23:74" ht="12.75">
      <c r="W1036" s="53"/>
      <c r="BU1036" s="53"/>
      <c r="BV1036" s="53"/>
    </row>
    <row r="1037" spans="23:74" ht="12.75">
      <c r="W1037" s="53"/>
      <c r="BU1037" s="53"/>
      <c r="BV1037" s="53"/>
    </row>
    <row r="1038" spans="23:74" ht="12.75">
      <c r="W1038" s="53"/>
      <c r="BU1038" s="53"/>
      <c r="BV1038" s="53"/>
    </row>
    <row r="1039" spans="23:74" ht="12.75">
      <c r="W1039" s="53"/>
      <c r="BU1039" s="53"/>
      <c r="BV1039" s="53"/>
    </row>
    <row r="1040" spans="23:74" ht="12.75">
      <c r="W1040" s="53"/>
      <c r="BU1040" s="53"/>
      <c r="BV1040" s="53"/>
    </row>
    <row r="1041" spans="23:74" ht="12.75">
      <c r="W1041" s="53"/>
      <c r="BU1041" s="53"/>
      <c r="BV1041" s="53"/>
    </row>
    <row r="1042" spans="23:74" ht="12.75">
      <c r="W1042" s="53"/>
      <c r="BU1042" s="53"/>
      <c r="BV1042" s="53"/>
    </row>
    <row r="1043" spans="23:74" ht="12.75">
      <c r="W1043" s="53"/>
      <c r="BU1043" s="53"/>
      <c r="BV1043" s="53"/>
    </row>
    <row r="1044" spans="23:74" ht="12.75">
      <c r="W1044" s="53"/>
      <c r="BU1044" s="53"/>
      <c r="BV1044" s="53"/>
    </row>
    <row r="1045" spans="23:74" ht="12.75">
      <c r="W1045" s="53"/>
      <c r="BU1045" s="53"/>
      <c r="BV1045" s="53"/>
    </row>
    <row r="1046" spans="23:74" ht="12.75">
      <c r="W1046" s="53"/>
      <c r="BU1046" s="53"/>
      <c r="BV1046" s="53"/>
    </row>
    <row r="1047" spans="23:74" ht="12.75">
      <c r="W1047" s="53"/>
      <c r="BU1047" s="53"/>
      <c r="BV1047" s="53"/>
    </row>
    <row r="1048" spans="23:74" ht="12.75">
      <c r="W1048" s="53"/>
      <c r="BU1048" s="53"/>
      <c r="BV1048" s="53"/>
    </row>
    <row r="1049" spans="23:74" ht="12.75">
      <c r="W1049" s="53"/>
      <c r="BU1049" s="53"/>
      <c r="BV1049" s="53"/>
    </row>
    <row r="1050" spans="23:74" ht="12.75">
      <c r="W1050" s="53"/>
      <c r="BU1050" s="53"/>
      <c r="BV1050" s="53"/>
    </row>
    <row r="1051" spans="23:74" ht="12.75">
      <c r="W1051" s="53"/>
      <c r="BU1051" s="53"/>
      <c r="BV1051" s="53"/>
    </row>
    <row r="1052" spans="23:74" ht="12.75">
      <c r="W1052" s="53"/>
      <c r="BU1052" s="53"/>
      <c r="BV1052" s="53"/>
    </row>
    <row r="1053" spans="23:74" ht="12.75">
      <c r="W1053" s="53"/>
      <c r="BU1053" s="53"/>
      <c r="BV1053" s="53"/>
    </row>
    <row r="1054" spans="23:74" ht="12.75">
      <c r="W1054" s="53"/>
      <c r="BU1054" s="53"/>
      <c r="BV1054" s="53"/>
    </row>
    <row r="1055" spans="23:74" ht="12.75">
      <c r="W1055" s="53"/>
      <c r="BU1055" s="53"/>
      <c r="BV1055" s="53"/>
    </row>
    <row r="1056" spans="23:74" ht="12.75">
      <c r="W1056" s="53"/>
      <c r="BU1056" s="53"/>
      <c r="BV1056" s="53"/>
    </row>
    <row r="1057" spans="23:74" ht="12.75">
      <c r="W1057" s="53"/>
      <c r="BU1057" s="53"/>
      <c r="BV1057" s="53"/>
    </row>
    <row r="1058" spans="23:74" ht="12.75">
      <c r="W1058" s="53"/>
      <c r="BU1058" s="53"/>
      <c r="BV1058" s="53"/>
    </row>
    <row r="1059" spans="23:74" ht="12.75">
      <c r="W1059" s="53"/>
      <c r="BU1059" s="53"/>
      <c r="BV1059" s="53"/>
    </row>
    <row r="1060" spans="23:74" ht="12.75">
      <c r="W1060" s="53"/>
      <c r="BU1060" s="53"/>
      <c r="BV1060" s="53"/>
    </row>
    <row r="1061" spans="23:74" ht="12.75">
      <c r="W1061" s="53"/>
      <c r="BU1061" s="53"/>
      <c r="BV1061" s="53"/>
    </row>
    <row r="1062" spans="23:74" ht="12.75">
      <c r="W1062" s="53"/>
      <c r="BU1062" s="53"/>
      <c r="BV1062" s="53"/>
    </row>
    <row r="1063" spans="23:74" ht="12.75">
      <c r="W1063" s="53"/>
      <c r="BU1063" s="53"/>
      <c r="BV1063" s="53"/>
    </row>
    <row r="1064" spans="23:74" ht="12.75">
      <c r="W1064" s="53"/>
      <c r="BU1064" s="53"/>
      <c r="BV1064" s="53"/>
    </row>
    <row r="1065" spans="23:74" ht="12.75">
      <c r="W1065" s="53"/>
      <c r="BU1065" s="53"/>
      <c r="BV1065" s="53"/>
    </row>
    <row r="1066" spans="23:74" ht="12.75">
      <c r="W1066" s="53"/>
      <c r="BU1066" s="53"/>
      <c r="BV1066" s="53"/>
    </row>
    <row r="1067" spans="23:74" ht="12.75">
      <c r="W1067" s="53"/>
      <c r="BU1067" s="53"/>
      <c r="BV1067" s="53"/>
    </row>
    <row r="1068" spans="23:74" ht="12.75">
      <c r="W1068" s="53"/>
      <c r="BU1068" s="53"/>
      <c r="BV1068" s="53"/>
    </row>
    <row r="1069" spans="23:74" ht="12.75">
      <c r="W1069" s="53"/>
      <c r="BU1069" s="53"/>
      <c r="BV1069" s="53"/>
    </row>
    <row r="1070" spans="23:74" ht="12.75">
      <c r="W1070" s="53"/>
      <c r="BU1070" s="53"/>
      <c r="BV1070" s="53"/>
    </row>
    <row r="1071" spans="23:74" ht="12.75">
      <c r="W1071" s="53"/>
      <c r="BU1071" s="53"/>
      <c r="BV1071" s="53"/>
    </row>
    <row r="1072" spans="23:74" ht="12.75">
      <c r="W1072" s="53"/>
      <c r="BU1072" s="53"/>
      <c r="BV1072" s="53"/>
    </row>
    <row r="1073" spans="23:74" ht="12.75">
      <c r="W1073" s="53"/>
      <c r="BU1073" s="53"/>
      <c r="BV1073" s="53"/>
    </row>
    <row r="1074" spans="23:74" ht="12.75">
      <c r="W1074" s="53"/>
      <c r="BU1074" s="53"/>
      <c r="BV1074" s="53"/>
    </row>
    <row r="1075" spans="23:74" ht="12.75">
      <c r="W1075" s="53"/>
      <c r="BU1075" s="53"/>
      <c r="BV1075" s="53"/>
    </row>
    <row r="1076" spans="23:74" ht="12.75">
      <c r="W1076" s="53"/>
      <c r="BU1076" s="53"/>
      <c r="BV1076" s="53"/>
    </row>
    <row r="1077" spans="23:74" ht="12.75">
      <c r="W1077" s="53"/>
      <c r="BU1077" s="53"/>
      <c r="BV1077" s="53"/>
    </row>
    <row r="1078" spans="23:74" ht="12.75">
      <c r="W1078" s="53"/>
      <c r="BU1078" s="53"/>
      <c r="BV1078" s="53"/>
    </row>
    <row r="1079" spans="23:74" ht="12.75">
      <c r="W1079" s="53"/>
      <c r="BU1079" s="53"/>
      <c r="BV1079" s="53"/>
    </row>
    <row r="1080" spans="23:74" ht="12.75">
      <c r="W1080" s="53"/>
      <c r="BU1080" s="53"/>
      <c r="BV1080" s="53"/>
    </row>
    <row r="1081" spans="23:74" ht="12.75">
      <c r="W1081" s="53"/>
      <c r="BU1081" s="53"/>
      <c r="BV1081" s="53"/>
    </row>
    <row r="1082" spans="23:74" ht="12.75">
      <c r="W1082" s="53"/>
      <c r="BU1082" s="53"/>
      <c r="BV1082" s="53"/>
    </row>
    <row r="1083" ht="12.75">
      <c r="W1083" s="53"/>
    </row>
    <row r="1084" ht="12.75">
      <c r="W1084" s="53"/>
    </row>
    <row r="1085" ht="12.75">
      <c r="W1085" s="53"/>
    </row>
    <row r="1086" ht="12.75">
      <c r="W1086" s="53"/>
    </row>
    <row r="1087" ht="12.75">
      <c r="W1087" s="53"/>
    </row>
    <row r="1088" ht="12.75">
      <c r="W1088" s="53"/>
    </row>
    <row r="1089" ht="12.75">
      <c r="W1089" s="53"/>
    </row>
    <row r="1090" ht="12.75">
      <c r="W1090" s="53"/>
    </row>
    <row r="1091" ht="12.75">
      <c r="W1091" s="53"/>
    </row>
    <row r="1092" ht="12.75">
      <c r="W1092" s="53"/>
    </row>
    <row r="1093" ht="12.75">
      <c r="W1093" s="53"/>
    </row>
    <row r="1094" ht="12.75">
      <c r="W1094" s="53"/>
    </row>
    <row r="1095" ht="12.75">
      <c r="W1095" s="53"/>
    </row>
    <row r="1096" ht="12.75">
      <c r="W1096" s="53"/>
    </row>
    <row r="1097" ht="12.75">
      <c r="W1097" s="53"/>
    </row>
    <row r="1098" ht="12.75">
      <c r="W1098" s="53"/>
    </row>
    <row r="1099" ht="12.75">
      <c r="W1099" s="53"/>
    </row>
    <row r="1100" ht="12.75">
      <c r="W1100" s="53"/>
    </row>
    <row r="1101" ht="12.75">
      <c r="W1101" s="53"/>
    </row>
    <row r="1102" ht="12.75">
      <c r="W1102" s="53"/>
    </row>
    <row r="1103" ht="12.75">
      <c r="W1103" s="53"/>
    </row>
    <row r="1104" ht="12.75">
      <c r="W1104" s="53"/>
    </row>
    <row r="1105" ht="12.75">
      <c r="W1105" s="53"/>
    </row>
    <row r="1106" ht="12.75">
      <c r="W1106" s="53"/>
    </row>
    <row r="1107" ht="12.75">
      <c r="W1107" s="53"/>
    </row>
    <row r="1108" ht="12.75">
      <c r="W1108" s="53"/>
    </row>
    <row r="1109" ht="12.75">
      <c r="W1109" s="53"/>
    </row>
    <row r="1110" ht="12.75">
      <c r="W1110" s="53"/>
    </row>
    <row r="1111" ht="12.75">
      <c r="W1111" s="53"/>
    </row>
    <row r="1112" ht="12.75">
      <c r="W1112" s="53"/>
    </row>
    <row r="1113" ht="12.75">
      <c r="W1113" s="53"/>
    </row>
    <row r="1114" ht="12.75">
      <c r="W1114" s="53"/>
    </row>
    <row r="1115" ht="12.75">
      <c r="W1115" s="53"/>
    </row>
    <row r="1116" ht="12.75">
      <c r="W1116" s="53"/>
    </row>
    <row r="1117" ht="12.75">
      <c r="W1117" s="53"/>
    </row>
    <row r="1118" ht="12.75">
      <c r="W1118" s="53"/>
    </row>
    <row r="1119" ht="12.75">
      <c r="W1119" s="53"/>
    </row>
    <row r="1120" ht="12.75">
      <c r="W1120" s="53"/>
    </row>
    <row r="1121" ht="12.75">
      <c r="W1121" s="53"/>
    </row>
    <row r="1122" ht="12.75">
      <c r="W1122" s="53"/>
    </row>
    <row r="1123" ht="12.75">
      <c r="W1123" s="53"/>
    </row>
    <row r="1124" ht="12.75">
      <c r="W1124" s="53"/>
    </row>
    <row r="1125" ht="12.75">
      <c r="W1125" s="53"/>
    </row>
    <row r="1126" ht="12.75">
      <c r="W1126" s="53"/>
    </row>
    <row r="1127" ht="12.75">
      <c r="W1127" s="53"/>
    </row>
    <row r="1128" ht="12.75">
      <c r="W1128" s="53"/>
    </row>
    <row r="1129" ht="12.75">
      <c r="W1129" s="53"/>
    </row>
    <row r="1130" ht="12.75">
      <c r="W1130" s="53"/>
    </row>
    <row r="1131" ht="12.75">
      <c r="W1131" s="53"/>
    </row>
    <row r="1132" ht="12.75">
      <c r="W1132" s="53"/>
    </row>
    <row r="1133" ht="12.75">
      <c r="W1133" s="53"/>
    </row>
    <row r="1134" ht="12.75">
      <c r="W1134" s="53"/>
    </row>
    <row r="1135" ht="12.75">
      <c r="W1135" s="53"/>
    </row>
    <row r="1136" ht="12.75">
      <c r="W1136" s="53"/>
    </row>
    <row r="1137" ht="12.75">
      <c r="W1137" s="53"/>
    </row>
    <row r="1138" ht="12.75">
      <c r="W1138" s="53"/>
    </row>
    <row r="1139" ht="12.75">
      <c r="W1139" s="53"/>
    </row>
    <row r="1140" ht="12.75">
      <c r="W1140" s="53"/>
    </row>
    <row r="1141" ht="12.75">
      <c r="W1141" s="53"/>
    </row>
    <row r="1142" ht="12.75">
      <c r="W1142" s="53"/>
    </row>
    <row r="1143" ht="12.75">
      <c r="W1143" s="53"/>
    </row>
    <row r="1144" ht="12.75">
      <c r="W1144" s="53"/>
    </row>
    <row r="1145" ht="12.75">
      <c r="W1145" s="53"/>
    </row>
    <row r="1146" ht="12.75">
      <c r="W1146" s="53"/>
    </row>
    <row r="1147" ht="12.75">
      <c r="W1147" s="53"/>
    </row>
    <row r="1148" ht="12.75">
      <c r="W1148" s="53"/>
    </row>
    <row r="1149" ht="12.75">
      <c r="W1149" s="53"/>
    </row>
    <row r="1150" ht="12.75">
      <c r="W1150" s="53"/>
    </row>
    <row r="1151" ht="12.75">
      <c r="W1151" s="53"/>
    </row>
    <row r="1152" ht="12.75">
      <c r="W1152" s="53"/>
    </row>
    <row r="1153" ht="12.75">
      <c r="W1153" s="53"/>
    </row>
    <row r="1154" ht="12.75">
      <c r="W1154" s="53"/>
    </row>
    <row r="1155" ht="12.75">
      <c r="W1155" s="53"/>
    </row>
    <row r="1156" ht="12.75">
      <c r="W1156" s="53"/>
    </row>
    <row r="1157" ht="12.75">
      <c r="W1157" s="53"/>
    </row>
    <row r="1158" ht="12.75">
      <c r="W1158" s="53"/>
    </row>
    <row r="1159" ht="12.75">
      <c r="W1159" s="53"/>
    </row>
    <row r="1160" ht="12.75">
      <c r="W1160" s="53"/>
    </row>
    <row r="1161" ht="12.75">
      <c r="W1161" s="53"/>
    </row>
    <row r="1162" ht="12.75">
      <c r="W1162" s="53"/>
    </row>
    <row r="1163" ht="12.75">
      <c r="W1163" s="53"/>
    </row>
    <row r="1164" ht="12.75">
      <c r="W1164" s="53"/>
    </row>
    <row r="1165" ht="12.75">
      <c r="W1165" s="53"/>
    </row>
    <row r="1166" ht="12.75">
      <c r="W1166" s="53"/>
    </row>
    <row r="1167" ht="12.75">
      <c r="W1167" s="53"/>
    </row>
    <row r="1168" ht="12.75">
      <c r="W1168" s="53"/>
    </row>
    <row r="1169" ht="12.75">
      <c r="W1169" s="53"/>
    </row>
    <row r="1170" ht="12.75">
      <c r="W1170" s="53"/>
    </row>
    <row r="1171" ht="12.75">
      <c r="W1171" s="53"/>
    </row>
    <row r="1172" ht="12.75">
      <c r="W1172" s="53"/>
    </row>
    <row r="1173" ht="12.75">
      <c r="W1173" s="53"/>
    </row>
    <row r="1174" ht="12.75">
      <c r="W1174" s="53"/>
    </row>
    <row r="1175" ht="12.75">
      <c r="W1175" s="53"/>
    </row>
    <row r="1176" ht="12.75">
      <c r="W1176" s="53"/>
    </row>
    <row r="1177" ht="12.75">
      <c r="W1177" s="53"/>
    </row>
    <row r="1178" ht="12.75">
      <c r="W1178" s="53"/>
    </row>
    <row r="1179" ht="12.75">
      <c r="W1179" s="53"/>
    </row>
    <row r="1180" ht="12.75">
      <c r="W1180" s="53"/>
    </row>
    <row r="1181" ht="12.75">
      <c r="W1181" s="53"/>
    </row>
    <row r="1182" ht="12.75">
      <c r="W1182" s="53"/>
    </row>
    <row r="1183" ht="12.75">
      <c r="W1183" s="53"/>
    </row>
    <row r="1184" ht="12.75">
      <c r="W1184" s="53"/>
    </row>
    <row r="1185" ht="12.75">
      <c r="W1185" s="53"/>
    </row>
    <row r="1186" ht="12.75">
      <c r="W1186" s="53"/>
    </row>
    <row r="1187" ht="12.75">
      <c r="W1187" s="53"/>
    </row>
    <row r="1188" ht="12.75">
      <c r="W1188" s="53"/>
    </row>
    <row r="1189" ht="12.75">
      <c r="W1189" s="53"/>
    </row>
    <row r="1190" ht="12.75">
      <c r="W1190" s="53"/>
    </row>
    <row r="1191" ht="12.75">
      <c r="W1191" s="53"/>
    </row>
    <row r="1192" ht="12.75">
      <c r="W1192" s="53"/>
    </row>
    <row r="1193" ht="12.75">
      <c r="W1193" s="53"/>
    </row>
    <row r="1194" ht="12.75">
      <c r="W1194" s="53"/>
    </row>
    <row r="1195" ht="12.75">
      <c r="W1195" s="53"/>
    </row>
    <row r="1196" ht="12.75">
      <c r="W1196" s="53"/>
    </row>
    <row r="1197" ht="12.75">
      <c r="W1197" s="53"/>
    </row>
    <row r="1198" ht="12.75">
      <c r="W1198" s="53"/>
    </row>
    <row r="1199" ht="12.75">
      <c r="W1199" s="53"/>
    </row>
    <row r="1200" ht="12.75">
      <c r="W1200" s="53"/>
    </row>
    <row r="1201" ht="12.75">
      <c r="W1201" s="53"/>
    </row>
    <row r="1202" ht="12.75">
      <c r="W1202" s="53"/>
    </row>
    <row r="1203" ht="12.75">
      <c r="W1203" s="53"/>
    </row>
    <row r="1204" ht="12.75">
      <c r="W1204" s="53"/>
    </row>
    <row r="1205" ht="12.75">
      <c r="W1205" s="53"/>
    </row>
    <row r="1206" ht="12.75">
      <c r="W1206" s="53"/>
    </row>
    <row r="1207" ht="12.75">
      <c r="W1207" s="53"/>
    </row>
    <row r="1208" ht="12.75">
      <c r="W1208" s="53"/>
    </row>
    <row r="1209" ht="12.75">
      <c r="W1209" s="53"/>
    </row>
    <row r="1210" ht="12.75">
      <c r="W1210" s="53"/>
    </row>
    <row r="1211" ht="12.75">
      <c r="W1211" s="53"/>
    </row>
    <row r="1212" ht="12.75">
      <c r="W1212" s="53"/>
    </row>
    <row r="1213" ht="12.75">
      <c r="W1213" s="53"/>
    </row>
    <row r="1214" ht="12.75">
      <c r="W1214" s="53"/>
    </row>
    <row r="1215" ht="12.75">
      <c r="W1215" s="53"/>
    </row>
    <row r="1216" ht="12.75">
      <c r="W1216" s="53"/>
    </row>
    <row r="1217" ht="12.75">
      <c r="W1217" s="53"/>
    </row>
    <row r="1218" ht="12.75">
      <c r="W1218" s="53"/>
    </row>
    <row r="1219" ht="12.75">
      <c r="W1219" s="53"/>
    </row>
    <row r="1220" ht="12.75">
      <c r="W1220" s="53"/>
    </row>
    <row r="1221" ht="12.75">
      <c r="W1221" s="53"/>
    </row>
    <row r="1222" ht="12.75">
      <c r="W1222" s="53"/>
    </row>
    <row r="1223" ht="12.75">
      <c r="W1223" s="53"/>
    </row>
    <row r="1224" ht="12.75">
      <c r="W1224" s="53"/>
    </row>
    <row r="1225" ht="12.75">
      <c r="W1225" s="53"/>
    </row>
    <row r="1226" ht="12.75">
      <c r="W1226" s="53"/>
    </row>
    <row r="1227" ht="12.75">
      <c r="W1227" s="53"/>
    </row>
    <row r="1228" ht="12.75">
      <c r="W1228" s="53"/>
    </row>
    <row r="1229" ht="12.75">
      <c r="W1229" s="53"/>
    </row>
    <row r="1230" ht="12.75">
      <c r="W1230" s="53"/>
    </row>
    <row r="1231" ht="12.75">
      <c r="W1231" s="53"/>
    </row>
    <row r="1232" ht="12.75">
      <c r="W1232" s="53"/>
    </row>
    <row r="1233" ht="12.75">
      <c r="W1233" s="53"/>
    </row>
    <row r="1234" ht="12.75">
      <c r="W1234" s="53"/>
    </row>
    <row r="1235" ht="12.75">
      <c r="W1235" s="53"/>
    </row>
    <row r="1236" ht="12.75">
      <c r="W1236" s="53"/>
    </row>
    <row r="1237" ht="12.75">
      <c r="W1237" s="53"/>
    </row>
    <row r="1238" ht="12.75">
      <c r="W1238" s="53"/>
    </row>
    <row r="1239" ht="12.75">
      <c r="W1239" s="53"/>
    </row>
    <row r="1240" ht="12.75">
      <c r="W1240" s="53"/>
    </row>
    <row r="1241" ht="12.75">
      <c r="W1241" s="53"/>
    </row>
    <row r="1242" ht="12.75">
      <c r="W1242" s="53"/>
    </row>
    <row r="1243" ht="12.75">
      <c r="W1243" s="53"/>
    </row>
    <row r="1244" ht="12.75">
      <c r="W1244" s="53"/>
    </row>
    <row r="1245" ht="12.75">
      <c r="W1245" s="53"/>
    </row>
    <row r="1246" ht="12.75">
      <c r="W1246" s="53"/>
    </row>
    <row r="1247" ht="12.75">
      <c r="W1247" s="53"/>
    </row>
    <row r="1248" ht="12.75">
      <c r="W1248" s="53"/>
    </row>
    <row r="1249" ht="12.75">
      <c r="W1249" s="53"/>
    </row>
    <row r="1250" ht="12.75">
      <c r="W1250" s="53"/>
    </row>
    <row r="1251" ht="12.75">
      <c r="W1251" s="53"/>
    </row>
    <row r="1252" ht="12.75">
      <c r="W1252" s="53"/>
    </row>
    <row r="1253" ht="12.75">
      <c r="W1253" s="53"/>
    </row>
    <row r="1254" ht="12.75">
      <c r="W1254" s="53"/>
    </row>
    <row r="1255" ht="12.75">
      <c r="W1255" s="53"/>
    </row>
    <row r="1256" ht="12.75">
      <c r="W1256" s="53"/>
    </row>
    <row r="1257" ht="12.75">
      <c r="W1257" s="53"/>
    </row>
    <row r="1258" ht="12.75">
      <c r="W1258" s="53"/>
    </row>
    <row r="1259" ht="12.75">
      <c r="W1259" s="53"/>
    </row>
    <row r="1260" ht="12.75">
      <c r="W1260" s="53"/>
    </row>
    <row r="1261" ht="12.75">
      <c r="W1261" s="53"/>
    </row>
    <row r="1262" ht="12.75">
      <c r="W1262" s="53"/>
    </row>
    <row r="1263" ht="12.75">
      <c r="W1263" s="53"/>
    </row>
    <row r="1264" ht="12.75">
      <c r="W1264" s="53"/>
    </row>
    <row r="1265" ht="12.75">
      <c r="W1265" s="53"/>
    </row>
    <row r="1266" ht="12.75">
      <c r="W1266" s="53"/>
    </row>
    <row r="1267" ht="12.75">
      <c r="W1267" s="53"/>
    </row>
    <row r="1268" ht="12.75">
      <c r="W1268" s="53"/>
    </row>
    <row r="1269" ht="12.75">
      <c r="W1269" s="53"/>
    </row>
    <row r="1270" ht="12.75">
      <c r="W1270" s="53"/>
    </row>
    <row r="1271" ht="12.75">
      <c r="W1271" s="53"/>
    </row>
    <row r="1272" ht="12.75">
      <c r="W1272" s="53"/>
    </row>
    <row r="1273" ht="12.75">
      <c r="W1273" s="53"/>
    </row>
    <row r="1274" ht="12.75">
      <c r="W1274" s="53"/>
    </row>
    <row r="1275" ht="12.75">
      <c r="W1275" s="53"/>
    </row>
    <row r="1276" ht="12.75">
      <c r="W1276" s="53"/>
    </row>
    <row r="1277" ht="12.75">
      <c r="W1277" s="53"/>
    </row>
    <row r="1278" ht="12.75">
      <c r="W1278" s="53"/>
    </row>
    <row r="1279" ht="12.75">
      <c r="W1279" s="53"/>
    </row>
    <row r="1280" ht="12.75">
      <c r="W1280" s="53"/>
    </row>
    <row r="1281" ht="12.75">
      <c r="W1281" s="53"/>
    </row>
    <row r="1282" ht="12.75">
      <c r="W1282" s="53"/>
    </row>
    <row r="1283" ht="12.75">
      <c r="W1283" s="53"/>
    </row>
    <row r="1284" ht="12.75">
      <c r="W1284" s="53"/>
    </row>
    <row r="1285" ht="12.75">
      <c r="W1285" s="53"/>
    </row>
    <row r="1286" ht="12.75">
      <c r="W1286" s="53"/>
    </row>
    <row r="1287" ht="12.75">
      <c r="W1287" s="53"/>
    </row>
    <row r="1288" ht="12.75">
      <c r="W1288" s="53"/>
    </row>
    <row r="1289" ht="12.75">
      <c r="W1289" s="53"/>
    </row>
    <row r="1290" ht="12.75">
      <c r="W1290" s="53"/>
    </row>
    <row r="1291" ht="12.75">
      <c r="W1291" s="53"/>
    </row>
    <row r="1292" ht="12.75">
      <c r="W1292" s="53"/>
    </row>
    <row r="1293" ht="12.75">
      <c r="W1293" s="53"/>
    </row>
    <row r="1294" ht="12.75">
      <c r="W1294" s="53"/>
    </row>
    <row r="1295" ht="12.75">
      <c r="W1295" s="53"/>
    </row>
    <row r="1296" ht="12.75">
      <c r="W1296" s="53"/>
    </row>
    <row r="1297" ht="12.75">
      <c r="W1297" s="53"/>
    </row>
    <row r="1298" ht="12.75">
      <c r="W1298" s="53"/>
    </row>
    <row r="1299" ht="12.75">
      <c r="W1299" s="53"/>
    </row>
    <row r="1300" ht="12.75">
      <c r="W1300" s="53"/>
    </row>
    <row r="1301" ht="12.75">
      <c r="W1301" s="53"/>
    </row>
    <row r="1302" ht="12.75">
      <c r="W1302" s="53"/>
    </row>
    <row r="1303" ht="12.75">
      <c r="W1303" s="53"/>
    </row>
    <row r="1304" ht="12.75">
      <c r="W1304" s="53"/>
    </row>
    <row r="1305" ht="12.75">
      <c r="W1305" s="53"/>
    </row>
    <row r="1306" ht="12.75">
      <c r="W1306" s="53"/>
    </row>
    <row r="1307" ht="12.75">
      <c r="W1307" s="53"/>
    </row>
    <row r="1308" ht="12.75">
      <c r="W1308" s="53"/>
    </row>
    <row r="1309" ht="12.75">
      <c r="W1309" s="53"/>
    </row>
    <row r="1310" ht="12.75">
      <c r="W1310" s="53"/>
    </row>
    <row r="1311" ht="12.75">
      <c r="W1311" s="53"/>
    </row>
    <row r="1312" ht="12.75">
      <c r="W1312" s="53"/>
    </row>
    <row r="1313" ht="12.75">
      <c r="W1313" s="53"/>
    </row>
    <row r="1314" ht="12.75">
      <c r="W1314" s="53"/>
    </row>
    <row r="1315" ht="12.75">
      <c r="W1315" s="53"/>
    </row>
    <row r="1316" ht="12.75">
      <c r="W1316" s="53"/>
    </row>
    <row r="1317" ht="12.75">
      <c r="W1317" s="53"/>
    </row>
    <row r="1318" ht="12.75">
      <c r="W1318" s="53"/>
    </row>
    <row r="1319" ht="12.75">
      <c r="W1319" s="53"/>
    </row>
    <row r="1320" ht="12.75">
      <c r="W1320" s="53"/>
    </row>
    <row r="1321" ht="12.75">
      <c r="W1321" s="53"/>
    </row>
    <row r="1322" ht="12.75">
      <c r="W1322" s="53"/>
    </row>
    <row r="1323" ht="12.75">
      <c r="W1323" s="53"/>
    </row>
    <row r="1324" ht="12.75">
      <c r="W1324" s="53"/>
    </row>
    <row r="1325" ht="12.75">
      <c r="W1325" s="53"/>
    </row>
    <row r="1326" ht="12.75">
      <c r="W1326" s="53"/>
    </row>
    <row r="1327" ht="12.75">
      <c r="W1327" s="53"/>
    </row>
    <row r="1328" ht="12.75">
      <c r="W1328" s="53"/>
    </row>
    <row r="1329" ht="12.75">
      <c r="W1329" s="53"/>
    </row>
    <row r="1330" ht="12.75">
      <c r="W1330" s="53"/>
    </row>
    <row r="1331" ht="12.75">
      <c r="W1331" s="53"/>
    </row>
    <row r="1332" ht="12.75">
      <c r="W1332" s="53"/>
    </row>
    <row r="1333" ht="12.75">
      <c r="W1333" s="53"/>
    </row>
    <row r="1334" ht="12.75">
      <c r="W1334" s="53"/>
    </row>
    <row r="1335" ht="12.75">
      <c r="W1335" s="53"/>
    </row>
    <row r="1336" ht="12.75">
      <c r="W1336" s="53"/>
    </row>
    <row r="1337" ht="12.75">
      <c r="W1337" s="53"/>
    </row>
    <row r="1338" ht="12.75">
      <c r="W1338" s="53"/>
    </row>
    <row r="1339" ht="12.75">
      <c r="W1339" s="53"/>
    </row>
    <row r="1340" ht="12.75">
      <c r="W1340" s="53"/>
    </row>
    <row r="1341" ht="12.75">
      <c r="W1341" s="53"/>
    </row>
    <row r="1342" ht="12.75">
      <c r="W1342" s="53"/>
    </row>
    <row r="1343" ht="12.75">
      <c r="W1343" s="53"/>
    </row>
    <row r="1344" ht="12.75">
      <c r="W1344" s="53"/>
    </row>
    <row r="1345" ht="12.75">
      <c r="W1345" s="53"/>
    </row>
    <row r="1346" ht="12.75">
      <c r="W1346" s="53"/>
    </row>
    <row r="1347" ht="12.75">
      <c r="W1347" s="53"/>
    </row>
    <row r="1348" ht="12.75">
      <c r="W1348" s="53"/>
    </row>
    <row r="1349" ht="12.75">
      <c r="W1349" s="53"/>
    </row>
    <row r="1350" ht="12.75">
      <c r="W1350" s="53"/>
    </row>
    <row r="1351" ht="12.75">
      <c r="W1351" s="53"/>
    </row>
    <row r="1352" ht="12.75">
      <c r="W1352" s="53"/>
    </row>
    <row r="1353" ht="12.75">
      <c r="W1353" s="53"/>
    </row>
    <row r="1354" ht="12.75">
      <c r="W1354" s="53"/>
    </row>
    <row r="1355" ht="12.75">
      <c r="W1355" s="53"/>
    </row>
    <row r="1356" ht="12.75">
      <c r="W1356" s="53"/>
    </row>
    <row r="1357" ht="12.75">
      <c r="W1357" s="53"/>
    </row>
    <row r="1358" ht="12.75">
      <c r="W1358" s="53"/>
    </row>
    <row r="1359" ht="12.75">
      <c r="W1359" s="53"/>
    </row>
    <row r="1360" ht="12.75">
      <c r="W1360" s="53"/>
    </row>
    <row r="1361" ht="12.75">
      <c r="W1361" s="53"/>
    </row>
    <row r="1362" ht="12.75">
      <c r="W1362" s="53"/>
    </row>
    <row r="1363" ht="12.75">
      <c r="W1363" s="53"/>
    </row>
    <row r="1364" ht="12.75">
      <c r="W1364" s="53"/>
    </row>
    <row r="1365" ht="12.75">
      <c r="W1365" s="53"/>
    </row>
    <row r="1366" ht="12.75">
      <c r="W1366" s="53"/>
    </row>
    <row r="1367" ht="12.75">
      <c r="W1367" s="53"/>
    </row>
    <row r="1368" ht="12.75">
      <c r="W1368" s="53"/>
    </row>
    <row r="1369" ht="12.75">
      <c r="W1369" s="53"/>
    </row>
    <row r="1370" ht="12.75">
      <c r="W1370" s="53"/>
    </row>
    <row r="1371" ht="12.75">
      <c r="W1371" s="53"/>
    </row>
    <row r="1372" ht="12.75">
      <c r="W1372" s="53"/>
    </row>
    <row r="1373" ht="12.75">
      <c r="W1373" s="53"/>
    </row>
    <row r="1374" ht="12.75">
      <c r="W1374" s="53"/>
    </row>
    <row r="1375" ht="12.75">
      <c r="W1375" s="53"/>
    </row>
    <row r="1376" ht="12.75">
      <c r="W1376" s="53"/>
    </row>
    <row r="1377" ht="12.75">
      <c r="W1377" s="53"/>
    </row>
    <row r="1378" ht="12.75">
      <c r="W1378" s="53"/>
    </row>
    <row r="1379" ht="12.75">
      <c r="W1379" s="53"/>
    </row>
    <row r="1380" ht="12.75">
      <c r="W1380" s="53"/>
    </row>
    <row r="1381" ht="12.75">
      <c r="W1381" s="53"/>
    </row>
    <row r="1382" ht="12.75">
      <c r="W1382" s="53"/>
    </row>
    <row r="1383" ht="12.75">
      <c r="W1383" s="53"/>
    </row>
    <row r="1384" ht="12.75">
      <c r="W1384" s="53"/>
    </row>
    <row r="1385" ht="12.75">
      <c r="W1385" s="53"/>
    </row>
    <row r="1386" ht="12.75">
      <c r="W1386" s="53"/>
    </row>
    <row r="1387" ht="12.75">
      <c r="W1387" s="53"/>
    </row>
    <row r="1388" ht="12.75">
      <c r="W1388" s="53"/>
    </row>
    <row r="1389" ht="12.75">
      <c r="W1389" s="53"/>
    </row>
    <row r="1390" ht="12.75">
      <c r="W1390" s="53"/>
    </row>
    <row r="1391" ht="12.75">
      <c r="W1391" s="53"/>
    </row>
    <row r="1392" ht="12.75">
      <c r="W1392" s="53"/>
    </row>
    <row r="1393" ht="12.75">
      <c r="W1393" s="53"/>
    </row>
    <row r="1394" ht="12.75">
      <c r="W1394" s="53"/>
    </row>
    <row r="1395" ht="12.75">
      <c r="W1395" s="53"/>
    </row>
    <row r="1396" ht="12.75">
      <c r="W1396" s="53"/>
    </row>
    <row r="1397" ht="12.75">
      <c r="W1397" s="53"/>
    </row>
    <row r="1398" ht="12.75">
      <c r="W1398" s="53"/>
    </row>
    <row r="1399" ht="12.75">
      <c r="W1399" s="53"/>
    </row>
    <row r="1400" ht="12.75">
      <c r="W1400" s="53"/>
    </row>
    <row r="1401" ht="12.75">
      <c r="W1401" s="53"/>
    </row>
    <row r="1402" ht="12.75">
      <c r="W1402" s="53"/>
    </row>
    <row r="1403" ht="12.75">
      <c r="W1403" s="53"/>
    </row>
    <row r="1404" ht="12.75">
      <c r="W1404" s="53"/>
    </row>
    <row r="1405" ht="12.75">
      <c r="W1405" s="53"/>
    </row>
    <row r="1406" ht="12.75">
      <c r="W1406" s="53"/>
    </row>
    <row r="1407" ht="12.75">
      <c r="W1407" s="53"/>
    </row>
    <row r="1408" ht="12.75">
      <c r="W1408" s="53"/>
    </row>
    <row r="1409" ht="12.75">
      <c r="W1409" s="53"/>
    </row>
    <row r="1410" ht="12.75">
      <c r="W1410" s="53"/>
    </row>
    <row r="1411" ht="12.75">
      <c r="W1411" s="53"/>
    </row>
    <row r="1412" ht="12.75">
      <c r="W1412" s="53"/>
    </row>
    <row r="1413" ht="12.75">
      <c r="W1413" s="53"/>
    </row>
    <row r="1414" ht="12.75">
      <c r="W1414" s="53"/>
    </row>
    <row r="1415" ht="12.75">
      <c r="W1415" s="53"/>
    </row>
    <row r="1416" ht="12.75">
      <c r="W1416" s="53"/>
    </row>
    <row r="1417" ht="12.75">
      <c r="W1417" s="53"/>
    </row>
    <row r="1418" ht="12.75">
      <c r="W1418" s="53"/>
    </row>
    <row r="1419" ht="12.75">
      <c r="W1419" s="53"/>
    </row>
    <row r="1420" ht="12.75">
      <c r="W1420" s="53"/>
    </row>
    <row r="1421" ht="12.75">
      <c r="W1421" s="53"/>
    </row>
    <row r="1422" ht="12.75">
      <c r="W1422" s="53"/>
    </row>
    <row r="1423" ht="12.75">
      <c r="W1423" s="53"/>
    </row>
    <row r="1424" ht="12.75">
      <c r="W1424" s="53"/>
    </row>
    <row r="1425" ht="12.75">
      <c r="W1425" s="53"/>
    </row>
    <row r="1426" ht="12.75">
      <c r="W1426" s="53"/>
    </row>
    <row r="1427" ht="12.75">
      <c r="W1427" s="53"/>
    </row>
    <row r="1428" ht="12.75">
      <c r="W1428" s="53"/>
    </row>
    <row r="1429" ht="12.75">
      <c r="W1429" s="53"/>
    </row>
    <row r="1430" ht="12.75">
      <c r="W1430" s="53"/>
    </row>
    <row r="1431" ht="12.75">
      <c r="W1431" s="53"/>
    </row>
    <row r="1432" ht="12.75">
      <c r="W1432" s="53"/>
    </row>
    <row r="1433" ht="12.75">
      <c r="W1433" s="53"/>
    </row>
    <row r="1434" ht="12.75">
      <c r="W1434" s="53"/>
    </row>
    <row r="1435" ht="12.75">
      <c r="W1435" s="53"/>
    </row>
    <row r="1436" ht="12.75">
      <c r="W1436" s="53"/>
    </row>
    <row r="1437" ht="12.75">
      <c r="W1437" s="53"/>
    </row>
    <row r="1438" ht="12.75">
      <c r="W1438" s="53"/>
    </row>
    <row r="1439" ht="12.75">
      <c r="W1439" s="53"/>
    </row>
    <row r="1440" ht="12.75">
      <c r="W1440" s="53"/>
    </row>
    <row r="1441" ht="12.75">
      <c r="W1441" s="53"/>
    </row>
    <row r="1442" ht="12.75">
      <c r="W1442" s="53"/>
    </row>
    <row r="1443" ht="12.75">
      <c r="W1443" s="53"/>
    </row>
    <row r="1444" ht="12.75">
      <c r="W1444" s="53"/>
    </row>
    <row r="1445" ht="12.75">
      <c r="W1445" s="53"/>
    </row>
    <row r="1446" ht="12.75">
      <c r="W1446" s="53"/>
    </row>
    <row r="1447" ht="12.75">
      <c r="W1447" s="53"/>
    </row>
    <row r="1448" ht="12.75">
      <c r="W1448" s="53"/>
    </row>
    <row r="1449" ht="12.75">
      <c r="W1449" s="53"/>
    </row>
    <row r="1450" ht="12.75">
      <c r="W1450" s="53"/>
    </row>
    <row r="1451" ht="12.75">
      <c r="W1451" s="53"/>
    </row>
    <row r="1452" ht="12.75">
      <c r="W1452" s="53"/>
    </row>
    <row r="1453" ht="12.75">
      <c r="W1453" s="53"/>
    </row>
    <row r="1454" ht="12.75">
      <c r="W1454" s="53"/>
    </row>
    <row r="1455" ht="12.75">
      <c r="W1455" s="53"/>
    </row>
    <row r="1456" ht="12.75">
      <c r="W1456" s="53"/>
    </row>
    <row r="1457" ht="12.75">
      <c r="W1457" s="53"/>
    </row>
    <row r="1458" ht="12.75">
      <c r="W1458" s="53"/>
    </row>
    <row r="1459" ht="12.75">
      <c r="W1459" s="53"/>
    </row>
    <row r="1460" ht="12.75">
      <c r="W1460" s="53"/>
    </row>
    <row r="1461" ht="12.75">
      <c r="W1461" s="53"/>
    </row>
    <row r="1462" ht="12.75">
      <c r="W1462" s="53"/>
    </row>
    <row r="1463" ht="12.75">
      <c r="W1463" s="53"/>
    </row>
    <row r="1464" ht="12.75">
      <c r="W1464" s="53"/>
    </row>
    <row r="1465" ht="12.75">
      <c r="W1465" s="53"/>
    </row>
    <row r="1466" ht="12.75">
      <c r="W1466" s="53"/>
    </row>
    <row r="1467" ht="12.75">
      <c r="W1467" s="53"/>
    </row>
    <row r="1468" ht="12.75">
      <c r="W1468" s="53"/>
    </row>
    <row r="1469" ht="12.75">
      <c r="W1469" s="53"/>
    </row>
    <row r="1470" ht="12.75">
      <c r="W1470" s="53"/>
    </row>
    <row r="1471" ht="12.75">
      <c r="W1471" s="53"/>
    </row>
    <row r="1472" ht="12.75">
      <c r="W1472" s="53"/>
    </row>
    <row r="1473" ht="12.75">
      <c r="W1473" s="53"/>
    </row>
    <row r="1474" ht="12.75">
      <c r="W1474" s="53"/>
    </row>
    <row r="1475" ht="12.75">
      <c r="W1475" s="53"/>
    </row>
    <row r="1476" ht="12.75">
      <c r="W1476" s="53"/>
    </row>
    <row r="1477" ht="12.75">
      <c r="W1477" s="53"/>
    </row>
    <row r="1478" ht="12.75">
      <c r="W1478" s="53"/>
    </row>
    <row r="1479" ht="12.75">
      <c r="W1479" s="53"/>
    </row>
    <row r="1480" ht="12.75">
      <c r="W1480" s="53"/>
    </row>
    <row r="1481" ht="12.75">
      <c r="W1481" s="53"/>
    </row>
    <row r="1482" ht="12.75">
      <c r="W1482" s="53"/>
    </row>
    <row r="1483" ht="12.75">
      <c r="W1483" s="53"/>
    </row>
    <row r="1484" ht="12.75">
      <c r="W1484" s="53"/>
    </row>
    <row r="1485" ht="12.75">
      <c r="W1485" s="53"/>
    </row>
    <row r="1486" ht="12.75">
      <c r="W1486" s="53"/>
    </row>
    <row r="1487" ht="12.75">
      <c r="W1487" s="53"/>
    </row>
    <row r="1488" ht="12.75">
      <c r="W1488" s="53"/>
    </row>
    <row r="1489" ht="12.75">
      <c r="W1489" s="53"/>
    </row>
    <row r="1490" ht="12.75">
      <c r="W1490" s="53"/>
    </row>
    <row r="1491" ht="12.75">
      <c r="W1491" s="53"/>
    </row>
    <row r="1492" ht="12.75">
      <c r="W1492" s="53"/>
    </row>
    <row r="1493" ht="12.75">
      <c r="W1493" s="53"/>
    </row>
    <row r="1494" ht="12.75">
      <c r="W1494" s="53"/>
    </row>
    <row r="1495" ht="12.75">
      <c r="W1495" s="53"/>
    </row>
    <row r="1496" ht="12.75">
      <c r="W1496" s="53"/>
    </row>
    <row r="1497" ht="12.75">
      <c r="W1497" s="53"/>
    </row>
    <row r="1498" ht="12.75">
      <c r="W1498" s="53"/>
    </row>
    <row r="1499" ht="12.75">
      <c r="W1499" s="53"/>
    </row>
    <row r="1500" ht="12.75">
      <c r="W1500" s="53"/>
    </row>
    <row r="1501" ht="12.75">
      <c r="W1501" s="53"/>
    </row>
    <row r="1502" ht="12.75">
      <c r="W1502" s="53"/>
    </row>
    <row r="1503" ht="12.75">
      <c r="W1503" s="53"/>
    </row>
    <row r="1504" ht="12.75">
      <c r="W1504" s="53"/>
    </row>
    <row r="1505" ht="12.75">
      <c r="W1505" s="53"/>
    </row>
    <row r="1506" ht="12.75">
      <c r="W1506" s="53"/>
    </row>
    <row r="1507" ht="12.75">
      <c r="W1507" s="53"/>
    </row>
    <row r="1508" ht="12.75">
      <c r="W1508" s="53"/>
    </row>
    <row r="1509" ht="12.75">
      <c r="W1509" s="53"/>
    </row>
    <row r="1510" ht="12.75">
      <c r="W1510" s="53"/>
    </row>
    <row r="1511" ht="12.75">
      <c r="W1511" s="53"/>
    </row>
    <row r="1512" ht="12.75">
      <c r="W1512" s="53"/>
    </row>
    <row r="1513" ht="12.75">
      <c r="W1513" s="53"/>
    </row>
    <row r="1514" ht="12.75">
      <c r="W1514" s="53"/>
    </row>
    <row r="1515" ht="12.75">
      <c r="W1515" s="53"/>
    </row>
    <row r="1516" ht="12.75">
      <c r="W1516" s="53"/>
    </row>
    <row r="1517" ht="12.75">
      <c r="W1517" s="53"/>
    </row>
    <row r="1518" ht="12.75">
      <c r="W1518" s="53"/>
    </row>
    <row r="1519" ht="12.75">
      <c r="W1519" s="53"/>
    </row>
    <row r="1520" ht="12.75">
      <c r="W1520" s="53"/>
    </row>
    <row r="1521" ht="12.75">
      <c r="W1521" s="53"/>
    </row>
    <row r="1522" ht="12.75">
      <c r="W1522" s="53"/>
    </row>
    <row r="1523" ht="12.75">
      <c r="W1523" s="53"/>
    </row>
    <row r="1524" ht="12.75">
      <c r="W1524" s="53"/>
    </row>
    <row r="1525" ht="12.75">
      <c r="W1525" s="53"/>
    </row>
    <row r="1526" ht="12.75">
      <c r="W1526" s="53"/>
    </row>
    <row r="1527" ht="12.75">
      <c r="W1527" s="53"/>
    </row>
    <row r="1528" ht="12.75">
      <c r="W1528" s="53"/>
    </row>
    <row r="1529" ht="12.75">
      <c r="W1529" s="53"/>
    </row>
    <row r="1530" ht="12.75">
      <c r="W1530" s="53"/>
    </row>
    <row r="1531" ht="12.75">
      <c r="W1531" s="53"/>
    </row>
    <row r="1532" ht="12.75">
      <c r="W1532" s="53"/>
    </row>
    <row r="1533" ht="12.75">
      <c r="W1533" s="53"/>
    </row>
    <row r="1534" ht="12.75">
      <c r="W1534" s="53"/>
    </row>
    <row r="1535" ht="12.75">
      <c r="W1535" s="53"/>
    </row>
    <row r="1536" ht="12.75">
      <c r="W1536" s="53"/>
    </row>
    <row r="1537" ht="12.75">
      <c r="W1537" s="53"/>
    </row>
    <row r="1538" ht="12.75">
      <c r="W1538" s="53"/>
    </row>
    <row r="1539" ht="12.75">
      <c r="W1539" s="53"/>
    </row>
    <row r="1540" ht="12.75">
      <c r="W1540" s="53"/>
    </row>
    <row r="1541" ht="12.75">
      <c r="W1541" s="53"/>
    </row>
    <row r="1542" ht="12.75">
      <c r="W1542" s="53"/>
    </row>
    <row r="1543" ht="12.75">
      <c r="W1543" s="53"/>
    </row>
    <row r="1544" ht="12.75">
      <c r="W1544" s="53"/>
    </row>
    <row r="1545" ht="12.75">
      <c r="W1545" s="53"/>
    </row>
    <row r="1546" ht="12.75">
      <c r="W1546" s="53"/>
    </row>
    <row r="1547" ht="12.75">
      <c r="W1547" s="53"/>
    </row>
    <row r="1548" ht="12.75">
      <c r="W1548" s="53"/>
    </row>
    <row r="1549" ht="12.75">
      <c r="W1549" s="53"/>
    </row>
    <row r="1550" ht="12.75">
      <c r="W1550" s="53"/>
    </row>
    <row r="1551" ht="12.75">
      <c r="W1551" s="53"/>
    </row>
    <row r="1552" ht="12.75">
      <c r="W1552" s="53"/>
    </row>
    <row r="1553" ht="12.75">
      <c r="W1553" s="53"/>
    </row>
    <row r="1554" ht="12.75">
      <c r="W1554" s="53"/>
    </row>
    <row r="1555" ht="12.75">
      <c r="W1555" s="53"/>
    </row>
    <row r="1556" ht="12.75">
      <c r="W1556" s="53"/>
    </row>
    <row r="1557" ht="12.75">
      <c r="W1557" s="53"/>
    </row>
    <row r="1558" ht="12.75">
      <c r="W1558" s="53"/>
    </row>
    <row r="1559" ht="12.75">
      <c r="W1559" s="53"/>
    </row>
    <row r="1560" ht="12.75">
      <c r="W1560" s="53"/>
    </row>
    <row r="1561" ht="12.75">
      <c r="W1561" s="53"/>
    </row>
    <row r="1562" ht="12.75">
      <c r="W1562" s="53"/>
    </row>
    <row r="1563" ht="12.75">
      <c r="W1563" s="53"/>
    </row>
    <row r="1564" ht="12.75">
      <c r="W1564" s="53"/>
    </row>
    <row r="1565" ht="12.75">
      <c r="W1565" s="53"/>
    </row>
    <row r="1566" ht="12.75">
      <c r="W1566" s="53"/>
    </row>
    <row r="1567" ht="12.75">
      <c r="W1567" s="53"/>
    </row>
    <row r="1568" ht="12.75">
      <c r="W1568" s="53"/>
    </row>
    <row r="1569" ht="12.75">
      <c r="W1569" s="53"/>
    </row>
    <row r="1570" ht="12.75">
      <c r="W1570" s="53"/>
    </row>
    <row r="1571" ht="12.75">
      <c r="W1571" s="53"/>
    </row>
    <row r="1572" ht="12.75">
      <c r="W1572" s="53"/>
    </row>
    <row r="1573" ht="12.75">
      <c r="W1573" s="53"/>
    </row>
    <row r="1574" ht="12.75">
      <c r="W1574" s="53"/>
    </row>
    <row r="1575" ht="12.75">
      <c r="W1575" s="53"/>
    </row>
    <row r="1576" ht="12.75">
      <c r="W1576" s="53"/>
    </row>
    <row r="1577" ht="12.75">
      <c r="W1577" s="53"/>
    </row>
    <row r="1578" ht="12.75">
      <c r="W1578" s="53"/>
    </row>
    <row r="1579" ht="12.75">
      <c r="W1579" s="53"/>
    </row>
    <row r="1580" ht="12.75">
      <c r="W1580" s="53"/>
    </row>
    <row r="1581" ht="12.75">
      <c r="W1581" s="53"/>
    </row>
    <row r="1582" ht="12.75">
      <c r="W1582" s="53"/>
    </row>
    <row r="1583" ht="12.75">
      <c r="W1583" s="53"/>
    </row>
    <row r="1584" ht="12.75">
      <c r="W1584" s="53"/>
    </row>
    <row r="1585" ht="12.75">
      <c r="W1585" s="53"/>
    </row>
    <row r="1586" ht="12.75">
      <c r="W1586" s="53"/>
    </row>
    <row r="1587" ht="12.75">
      <c r="W1587" s="53"/>
    </row>
    <row r="1588" ht="12.75">
      <c r="W1588" s="53"/>
    </row>
    <row r="1589" ht="12.75">
      <c r="W1589" s="53"/>
    </row>
    <row r="1590" ht="12.75">
      <c r="W1590" s="53"/>
    </row>
    <row r="1591" ht="12.75">
      <c r="W1591" s="53"/>
    </row>
    <row r="1592" ht="12.75">
      <c r="W1592" s="53"/>
    </row>
    <row r="1593" ht="12.75">
      <c r="W1593" s="53"/>
    </row>
    <row r="1594" ht="12.75">
      <c r="W1594" s="53"/>
    </row>
    <row r="1595" ht="12.75">
      <c r="W1595" s="53"/>
    </row>
    <row r="1596" ht="12.75">
      <c r="W1596" s="53"/>
    </row>
    <row r="1597" ht="12.75">
      <c r="W1597" s="53"/>
    </row>
    <row r="1598" ht="12.75">
      <c r="W1598" s="53"/>
    </row>
    <row r="1599" ht="12.75">
      <c r="W1599" s="53"/>
    </row>
    <row r="1600" ht="12.75">
      <c r="W1600" s="53"/>
    </row>
    <row r="1601" ht="12.75">
      <c r="W1601" s="53"/>
    </row>
    <row r="1602" ht="12.75">
      <c r="W1602" s="53"/>
    </row>
    <row r="1603" ht="12.75">
      <c r="W1603" s="53"/>
    </row>
    <row r="1604" ht="12.75">
      <c r="W1604" s="53"/>
    </row>
    <row r="1605" ht="12.75">
      <c r="W1605" s="53"/>
    </row>
    <row r="1606" ht="12.75">
      <c r="W1606" s="53"/>
    </row>
    <row r="1607" ht="12.75">
      <c r="W1607" s="53"/>
    </row>
    <row r="1608" ht="12.75">
      <c r="W1608" s="53"/>
    </row>
    <row r="1609" ht="12.75">
      <c r="W1609" s="53"/>
    </row>
    <row r="1610" ht="12.75">
      <c r="W1610" s="53"/>
    </row>
    <row r="1611" ht="12.75">
      <c r="W1611" s="53"/>
    </row>
    <row r="1612" ht="12.75">
      <c r="W1612" s="53"/>
    </row>
    <row r="1613" ht="12.75">
      <c r="W1613" s="53"/>
    </row>
    <row r="1614" ht="12.75">
      <c r="W1614" s="53"/>
    </row>
    <row r="1615" ht="12.75">
      <c r="W1615" s="53"/>
    </row>
    <row r="1616" ht="12.75">
      <c r="W1616" s="53"/>
    </row>
    <row r="1617" ht="12.75">
      <c r="W1617" s="53"/>
    </row>
    <row r="1618" ht="12.75">
      <c r="W1618" s="53"/>
    </row>
    <row r="1619" ht="12.75">
      <c r="W1619" s="53"/>
    </row>
    <row r="1620" ht="12.75">
      <c r="W1620" s="53"/>
    </row>
    <row r="1621" ht="12.75">
      <c r="W1621" s="53"/>
    </row>
    <row r="1622" ht="12.75">
      <c r="W1622" s="53"/>
    </row>
    <row r="1623" ht="12.75">
      <c r="W1623" s="53"/>
    </row>
    <row r="1624" ht="12.75">
      <c r="W1624" s="53"/>
    </row>
    <row r="1625" ht="12.75">
      <c r="W1625" s="53"/>
    </row>
    <row r="1626" ht="12.75">
      <c r="W1626" s="53"/>
    </row>
    <row r="1627" ht="12.75">
      <c r="W1627" s="53"/>
    </row>
    <row r="1628" ht="12.75">
      <c r="W1628" s="53"/>
    </row>
    <row r="1629" ht="12.75">
      <c r="W1629" s="53"/>
    </row>
    <row r="1630" ht="12.75">
      <c r="W1630" s="53"/>
    </row>
    <row r="1631" ht="12.75">
      <c r="W1631" s="53"/>
    </row>
    <row r="1632" ht="12.75">
      <c r="W1632" s="53"/>
    </row>
    <row r="1633" ht="12.75">
      <c r="W1633" s="53"/>
    </row>
    <row r="1634" ht="12.75">
      <c r="W1634" s="53"/>
    </row>
    <row r="1635" ht="12.75">
      <c r="W1635" s="53"/>
    </row>
    <row r="1636" ht="12.75">
      <c r="W1636" s="53"/>
    </row>
    <row r="1637" ht="12.75">
      <c r="W1637" s="53"/>
    </row>
    <row r="1638" ht="12.75">
      <c r="W1638" s="53"/>
    </row>
    <row r="1639" ht="12.75">
      <c r="W1639" s="53"/>
    </row>
    <row r="1640" ht="12.75">
      <c r="W1640" s="53"/>
    </row>
    <row r="1641" ht="12.75">
      <c r="W1641" s="53"/>
    </row>
    <row r="1642" ht="12.75">
      <c r="W1642" s="53"/>
    </row>
    <row r="1643" ht="12.75">
      <c r="W1643" s="53"/>
    </row>
    <row r="1644" ht="12.75">
      <c r="W1644" s="53"/>
    </row>
    <row r="1645" ht="12.75">
      <c r="W1645" s="53"/>
    </row>
    <row r="1646" ht="12.75">
      <c r="W1646" s="53"/>
    </row>
    <row r="1647" ht="12.75">
      <c r="W1647" s="53"/>
    </row>
    <row r="1648" ht="12.75">
      <c r="W1648" s="53"/>
    </row>
    <row r="1649" ht="12.75">
      <c r="W1649" s="53"/>
    </row>
    <row r="1650" ht="12.75">
      <c r="W1650" s="53"/>
    </row>
    <row r="1651" ht="12.75">
      <c r="W1651" s="53"/>
    </row>
    <row r="1652" ht="12.75">
      <c r="W1652" s="53"/>
    </row>
    <row r="1653" ht="12.75">
      <c r="W1653" s="53"/>
    </row>
    <row r="1654" ht="12.75">
      <c r="W1654" s="53"/>
    </row>
    <row r="1655" ht="12.75">
      <c r="W1655" s="53"/>
    </row>
    <row r="1656" ht="12.75">
      <c r="W1656" s="53"/>
    </row>
    <row r="1657" ht="12.75">
      <c r="W1657" s="53"/>
    </row>
    <row r="1658" ht="12.75">
      <c r="W1658" s="53"/>
    </row>
    <row r="1659" ht="12.75">
      <c r="W1659" s="53"/>
    </row>
    <row r="1660" ht="12.75">
      <c r="W1660" s="53"/>
    </row>
    <row r="1661" ht="12.75">
      <c r="W1661" s="53"/>
    </row>
    <row r="1662" ht="12.75">
      <c r="W1662" s="53"/>
    </row>
    <row r="1663" ht="12.75">
      <c r="W1663" s="53"/>
    </row>
    <row r="1664" ht="12.75">
      <c r="W1664" s="53"/>
    </row>
    <row r="1665" ht="12.75">
      <c r="W1665" s="53"/>
    </row>
    <row r="1666" ht="12.75">
      <c r="W1666" s="53"/>
    </row>
    <row r="1667" ht="12.75">
      <c r="W1667" s="53"/>
    </row>
    <row r="1668" ht="12.75">
      <c r="W1668" s="53"/>
    </row>
    <row r="1669" ht="12.75">
      <c r="W1669" s="53"/>
    </row>
    <row r="1670" ht="12.75">
      <c r="W1670" s="53"/>
    </row>
    <row r="1671" ht="12.75">
      <c r="W1671" s="53"/>
    </row>
    <row r="1672" ht="12.75">
      <c r="W1672" s="53"/>
    </row>
    <row r="1673" ht="12.75">
      <c r="W1673" s="53"/>
    </row>
    <row r="1674" ht="12.75">
      <c r="W1674" s="53"/>
    </row>
    <row r="1675" ht="12.75">
      <c r="W1675" s="53"/>
    </row>
    <row r="1676" ht="12.75">
      <c r="W1676" s="53"/>
    </row>
    <row r="1677" ht="12.75">
      <c r="W1677" s="53"/>
    </row>
    <row r="1678" ht="12.75">
      <c r="W1678" s="53"/>
    </row>
    <row r="1679" ht="12.75">
      <c r="W1679" s="53"/>
    </row>
    <row r="1680" ht="12.75">
      <c r="W1680" s="53"/>
    </row>
    <row r="1681" ht="12.75">
      <c r="W1681" s="53"/>
    </row>
    <row r="1682" ht="12.75">
      <c r="W1682" s="53"/>
    </row>
    <row r="1683" ht="12.75">
      <c r="W1683" s="53"/>
    </row>
    <row r="1684" ht="12.75">
      <c r="W1684" s="53"/>
    </row>
    <row r="1685" ht="12.75">
      <c r="W1685" s="53"/>
    </row>
    <row r="1686" ht="12.75">
      <c r="W1686" s="53"/>
    </row>
    <row r="1687" ht="12.75">
      <c r="W1687" s="53"/>
    </row>
    <row r="1688" ht="12.75">
      <c r="W1688" s="53"/>
    </row>
    <row r="1689" ht="12.75">
      <c r="W1689" s="53"/>
    </row>
    <row r="1690" ht="12.75">
      <c r="W1690" s="53"/>
    </row>
    <row r="1691" ht="12.75">
      <c r="W1691" s="53"/>
    </row>
    <row r="1692" ht="12.75">
      <c r="W1692" s="53"/>
    </row>
    <row r="1693" ht="12.75">
      <c r="W1693" s="53"/>
    </row>
    <row r="1694" ht="12.75">
      <c r="W1694" s="53"/>
    </row>
    <row r="1695" ht="12.75">
      <c r="W1695" s="53"/>
    </row>
    <row r="1696" ht="12.75">
      <c r="W1696" s="53"/>
    </row>
    <row r="1697" ht="12.75">
      <c r="W1697" s="53"/>
    </row>
    <row r="1698" ht="12.75">
      <c r="W1698" s="53"/>
    </row>
    <row r="1699" ht="12.75">
      <c r="W1699" s="53"/>
    </row>
    <row r="1700" ht="12.75">
      <c r="W1700" s="53"/>
    </row>
    <row r="1701" ht="12.75">
      <c r="W1701" s="53"/>
    </row>
    <row r="1702" ht="12.75">
      <c r="W1702" s="53"/>
    </row>
    <row r="1703" ht="12.75">
      <c r="W1703" s="53"/>
    </row>
    <row r="1704" ht="12.75">
      <c r="W1704" s="53"/>
    </row>
    <row r="1705" ht="12.75">
      <c r="W1705" s="53"/>
    </row>
    <row r="1706" ht="12.75">
      <c r="W1706" s="53"/>
    </row>
    <row r="1707" ht="12.75">
      <c r="W1707" s="53"/>
    </row>
    <row r="1708" ht="12.75">
      <c r="W1708" s="53"/>
    </row>
    <row r="1709" ht="12.75">
      <c r="W1709" s="53"/>
    </row>
    <row r="1710" ht="12.75">
      <c r="W1710" s="53"/>
    </row>
    <row r="1711" ht="12.75">
      <c r="W1711" s="53"/>
    </row>
    <row r="1712" ht="12.75">
      <c r="W1712" s="53"/>
    </row>
    <row r="1713" ht="12.75">
      <c r="W1713" s="53"/>
    </row>
    <row r="1714" ht="12.75">
      <c r="W1714" s="53"/>
    </row>
    <row r="1715" ht="12.75">
      <c r="W1715" s="53"/>
    </row>
    <row r="1716" ht="12.75">
      <c r="W1716" s="53"/>
    </row>
    <row r="1717" ht="12.75">
      <c r="W1717" s="53"/>
    </row>
    <row r="1718" ht="12.75">
      <c r="W1718" s="53"/>
    </row>
    <row r="1719" ht="12.75">
      <c r="W1719" s="53"/>
    </row>
    <row r="1720" ht="12.75">
      <c r="W1720" s="53"/>
    </row>
    <row r="1721" ht="12.75">
      <c r="W1721" s="53"/>
    </row>
    <row r="1722" ht="12.75">
      <c r="W1722" s="53"/>
    </row>
    <row r="1723" ht="12.75">
      <c r="W1723" s="53"/>
    </row>
    <row r="1724" ht="12.75">
      <c r="W1724" s="53"/>
    </row>
    <row r="1725" ht="12.75">
      <c r="W1725" s="53"/>
    </row>
    <row r="1726" ht="12.75">
      <c r="W1726" s="53"/>
    </row>
    <row r="1727" ht="12.75">
      <c r="W1727" s="53"/>
    </row>
    <row r="1728" ht="12.75">
      <c r="W1728" s="53"/>
    </row>
    <row r="1729" ht="12.75">
      <c r="W1729" s="53"/>
    </row>
    <row r="1730" ht="12.75">
      <c r="W1730" s="53"/>
    </row>
    <row r="1731" ht="12.75">
      <c r="W1731" s="53"/>
    </row>
    <row r="1732" ht="12.75">
      <c r="W1732" s="53"/>
    </row>
    <row r="1733" ht="12.75">
      <c r="W1733" s="53"/>
    </row>
    <row r="1734" ht="12.75">
      <c r="W1734" s="53"/>
    </row>
    <row r="1735" ht="12.75">
      <c r="W1735" s="53"/>
    </row>
    <row r="1736" ht="12.75">
      <c r="W1736" s="53"/>
    </row>
    <row r="1737" ht="12.75">
      <c r="W1737" s="53"/>
    </row>
    <row r="1738" ht="12.75">
      <c r="W1738" s="53"/>
    </row>
    <row r="1739" ht="12.75">
      <c r="W1739" s="53"/>
    </row>
    <row r="1740" ht="12.75">
      <c r="W1740" s="53"/>
    </row>
    <row r="1741" ht="12.75">
      <c r="W1741" s="53"/>
    </row>
    <row r="1742" ht="12.75">
      <c r="W1742" s="53"/>
    </row>
    <row r="1743" ht="12.75">
      <c r="W1743" s="53"/>
    </row>
    <row r="1744" ht="12.75">
      <c r="W1744" s="53"/>
    </row>
    <row r="1745" ht="12.75">
      <c r="W1745" s="53"/>
    </row>
    <row r="1746" ht="12.75">
      <c r="W1746" s="53"/>
    </row>
    <row r="1747" ht="12.75">
      <c r="W1747" s="53"/>
    </row>
    <row r="1748" ht="12.75">
      <c r="W1748" s="53"/>
    </row>
    <row r="1749" ht="12.75">
      <c r="W1749" s="53"/>
    </row>
    <row r="1750" ht="12.75">
      <c r="W1750" s="53"/>
    </row>
    <row r="1751" ht="12.75">
      <c r="W1751" s="53"/>
    </row>
    <row r="1752" ht="12.75">
      <c r="W1752" s="53"/>
    </row>
    <row r="1753" ht="12.75">
      <c r="W1753" s="53"/>
    </row>
    <row r="1754" ht="12.75">
      <c r="W1754" s="53"/>
    </row>
    <row r="1755" ht="12.75">
      <c r="W1755" s="53"/>
    </row>
    <row r="1756" ht="12.75">
      <c r="W1756" s="53"/>
    </row>
    <row r="1757" ht="12.75">
      <c r="W1757" s="53"/>
    </row>
    <row r="1758" ht="12.75">
      <c r="W1758" s="53"/>
    </row>
    <row r="1759" ht="12.75">
      <c r="W1759" s="53"/>
    </row>
    <row r="1760" ht="12.75">
      <c r="W1760" s="53"/>
    </row>
    <row r="1761" ht="12.75">
      <c r="W1761" s="53"/>
    </row>
    <row r="1762" ht="12.75">
      <c r="W1762" s="53"/>
    </row>
    <row r="1763" ht="12.75">
      <c r="W1763" s="53"/>
    </row>
    <row r="1764" ht="12.75">
      <c r="W1764" s="53"/>
    </row>
    <row r="1765" ht="12.75">
      <c r="W1765" s="53"/>
    </row>
    <row r="1766" ht="12.75">
      <c r="W1766" s="53"/>
    </row>
    <row r="1767" ht="12.75">
      <c r="W1767" s="53"/>
    </row>
    <row r="1768" ht="12.75">
      <c r="W1768" s="53"/>
    </row>
    <row r="1769" ht="12.75">
      <c r="W1769" s="53"/>
    </row>
    <row r="1770" ht="12.75">
      <c r="W1770" s="53"/>
    </row>
    <row r="1771" ht="12.75">
      <c r="W1771" s="53"/>
    </row>
    <row r="1772" ht="12.75">
      <c r="W1772" s="53"/>
    </row>
    <row r="1773" ht="12.75">
      <c r="W1773" s="53"/>
    </row>
    <row r="1774" ht="12.75">
      <c r="W1774" s="53"/>
    </row>
    <row r="1775" ht="12.75">
      <c r="W1775" s="53"/>
    </row>
    <row r="1776" ht="12.75">
      <c r="W1776" s="53"/>
    </row>
    <row r="1777" ht="12.75">
      <c r="W1777" s="53"/>
    </row>
    <row r="1778" ht="12.75">
      <c r="W1778" s="53"/>
    </row>
    <row r="1779" ht="12.75">
      <c r="W1779" s="53"/>
    </row>
    <row r="1780" ht="12.75">
      <c r="W1780" s="53"/>
    </row>
    <row r="1781" ht="12.75">
      <c r="W1781" s="53"/>
    </row>
    <row r="1782" ht="12.75">
      <c r="W1782" s="53"/>
    </row>
    <row r="1783" ht="12.75">
      <c r="W1783" s="53"/>
    </row>
    <row r="1784" ht="12.75">
      <c r="W1784" s="53"/>
    </row>
    <row r="1785" ht="12.75">
      <c r="W1785" s="53"/>
    </row>
    <row r="1786" ht="12.75">
      <c r="W1786" s="53"/>
    </row>
    <row r="1787" ht="12.75">
      <c r="W1787" s="53"/>
    </row>
    <row r="1788" ht="12.75">
      <c r="W1788" s="53"/>
    </row>
    <row r="1789" ht="12.75">
      <c r="W1789" s="53"/>
    </row>
    <row r="1790" ht="12.75">
      <c r="W1790" s="53"/>
    </row>
    <row r="1791" ht="12.75">
      <c r="W1791" s="53"/>
    </row>
    <row r="1792" ht="12.75">
      <c r="W1792" s="53"/>
    </row>
    <row r="1793" ht="12.75">
      <c r="W1793" s="53"/>
    </row>
    <row r="1794" ht="12.75">
      <c r="W1794" s="53"/>
    </row>
    <row r="1795" ht="12.75">
      <c r="W1795" s="53"/>
    </row>
    <row r="1796" ht="12.75">
      <c r="W1796" s="53"/>
    </row>
    <row r="1797" ht="12.75">
      <c r="W1797" s="53"/>
    </row>
    <row r="1798" ht="12.75">
      <c r="W1798" s="53"/>
    </row>
    <row r="1799" ht="12.75">
      <c r="W1799" s="53"/>
    </row>
    <row r="1800" ht="12.75">
      <c r="W1800" s="53"/>
    </row>
    <row r="1801" ht="12.75">
      <c r="W1801" s="53"/>
    </row>
    <row r="1802" ht="12.75">
      <c r="W1802" s="53"/>
    </row>
    <row r="1803" ht="12.75">
      <c r="W1803" s="53"/>
    </row>
    <row r="1804" ht="12.75">
      <c r="W1804" s="53"/>
    </row>
    <row r="1805" ht="12.75">
      <c r="W1805" s="53"/>
    </row>
    <row r="1806" ht="12.75">
      <c r="W1806" s="53"/>
    </row>
    <row r="1807" ht="12.75">
      <c r="W1807" s="53"/>
    </row>
    <row r="1808" ht="12.75">
      <c r="W1808" s="53"/>
    </row>
    <row r="1809" ht="12.75">
      <c r="W1809" s="53"/>
    </row>
    <row r="1810" ht="12.75">
      <c r="W1810" s="53"/>
    </row>
    <row r="1811" ht="12.75">
      <c r="W1811" s="53"/>
    </row>
    <row r="1812" ht="12.75">
      <c r="W1812" s="53"/>
    </row>
    <row r="1813" ht="12.75">
      <c r="W1813" s="53"/>
    </row>
    <row r="1814" ht="12.75">
      <c r="W1814" s="53"/>
    </row>
    <row r="1815" ht="12.75">
      <c r="W1815" s="53"/>
    </row>
    <row r="1816" ht="12.75">
      <c r="W1816" s="53"/>
    </row>
    <row r="1817" ht="12.75">
      <c r="W1817" s="53"/>
    </row>
    <row r="1818" ht="12.75">
      <c r="W1818" s="53"/>
    </row>
    <row r="1819" ht="12.75">
      <c r="W1819" s="53"/>
    </row>
    <row r="1820" ht="12.75">
      <c r="W1820" s="53"/>
    </row>
    <row r="1821" ht="12.75">
      <c r="W1821" s="53"/>
    </row>
    <row r="1822" ht="12.75">
      <c r="W1822" s="53"/>
    </row>
    <row r="1823" ht="12.75">
      <c r="W1823" s="53"/>
    </row>
    <row r="1824" ht="12.75">
      <c r="W1824" s="53"/>
    </row>
    <row r="1825" ht="12.75">
      <c r="W1825" s="53"/>
    </row>
    <row r="1826" ht="12.75">
      <c r="W1826" s="53"/>
    </row>
    <row r="1827" ht="12.75">
      <c r="W1827" s="53"/>
    </row>
    <row r="1828" ht="12.75">
      <c r="W1828" s="53"/>
    </row>
    <row r="1829" ht="12.75">
      <c r="W1829" s="53"/>
    </row>
    <row r="1830" ht="12.75">
      <c r="W1830" s="53"/>
    </row>
    <row r="1831" ht="12.75">
      <c r="W1831" s="53"/>
    </row>
    <row r="1832" ht="12.75">
      <c r="W1832" s="53"/>
    </row>
    <row r="1833" ht="12.75">
      <c r="W1833" s="53"/>
    </row>
    <row r="1834" ht="12.75">
      <c r="W1834" s="53"/>
    </row>
    <row r="1835" ht="12.75">
      <c r="W1835" s="53"/>
    </row>
    <row r="1836" ht="12.75">
      <c r="W1836" s="53"/>
    </row>
    <row r="1837" ht="12.75">
      <c r="W1837" s="53"/>
    </row>
    <row r="1838" ht="12.75">
      <c r="W1838" s="53"/>
    </row>
    <row r="1839" ht="12.75">
      <c r="W1839" s="53"/>
    </row>
    <row r="1840" ht="12.75">
      <c r="W1840" s="53"/>
    </row>
    <row r="1841" ht="12.75">
      <c r="W1841" s="53"/>
    </row>
    <row r="1842" ht="12.75">
      <c r="W1842" s="53"/>
    </row>
    <row r="1843" ht="12.75">
      <c r="W1843" s="53"/>
    </row>
    <row r="1844" ht="12.75">
      <c r="W1844" s="53"/>
    </row>
    <row r="1845" ht="12.75">
      <c r="W1845" s="53"/>
    </row>
    <row r="1846" ht="12.75">
      <c r="W1846" s="53"/>
    </row>
    <row r="1847" ht="12.75">
      <c r="W1847" s="53"/>
    </row>
    <row r="1848" ht="12.75">
      <c r="W1848" s="53"/>
    </row>
    <row r="1849" ht="12.75">
      <c r="W1849" s="53"/>
    </row>
    <row r="1850" ht="12.75">
      <c r="W1850" s="53"/>
    </row>
    <row r="1851" ht="12.75">
      <c r="W1851" s="53"/>
    </row>
    <row r="1852" ht="12.75">
      <c r="W1852" s="53"/>
    </row>
    <row r="1853" ht="12.75">
      <c r="W1853" s="53"/>
    </row>
    <row r="1854" ht="12.75">
      <c r="W1854" s="53"/>
    </row>
    <row r="1855" ht="12.75">
      <c r="W1855" s="53"/>
    </row>
    <row r="1856" ht="12.75">
      <c r="W1856" s="53"/>
    </row>
    <row r="1857" ht="12.75">
      <c r="W1857" s="53"/>
    </row>
    <row r="1858" ht="12.75">
      <c r="W1858" s="53"/>
    </row>
    <row r="1859" ht="12.75">
      <c r="W1859" s="53"/>
    </row>
    <row r="1860" ht="12.75">
      <c r="W1860" s="53"/>
    </row>
    <row r="1861" ht="12.75">
      <c r="W1861" s="53"/>
    </row>
    <row r="1862" ht="12.75">
      <c r="W1862" s="53"/>
    </row>
    <row r="1863" ht="12.75">
      <c r="W1863" s="53"/>
    </row>
    <row r="1864" ht="12.75">
      <c r="W1864" s="53"/>
    </row>
    <row r="1865" ht="12.75">
      <c r="W1865" s="53"/>
    </row>
    <row r="1866" ht="12.75">
      <c r="W1866" s="53"/>
    </row>
    <row r="1867" ht="12.75">
      <c r="W1867" s="53"/>
    </row>
    <row r="1868" ht="12.75">
      <c r="W1868" s="53"/>
    </row>
    <row r="1869" ht="12.75">
      <c r="W1869" s="53"/>
    </row>
    <row r="1870" ht="12.75">
      <c r="W1870" s="53"/>
    </row>
    <row r="1871" ht="12.75">
      <c r="W1871" s="53"/>
    </row>
    <row r="1872" ht="12.75">
      <c r="W1872" s="53"/>
    </row>
    <row r="1873" ht="12.75">
      <c r="W1873" s="53"/>
    </row>
    <row r="1874" ht="12.75">
      <c r="W1874" s="53"/>
    </row>
    <row r="1875" ht="12.75">
      <c r="W1875" s="53"/>
    </row>
    <row r="1876" ht="12.75">
      <c r="W1876" s="53"/>
    </row>
    <row r="1877" ht="12.75">
      <c r="W1877" s="53"/>
    </row>
    <row r="1878" ht="12.75">
      <c r="W1878" s="53"/>
    </row>
    <row r="1879" ht="12.75">
      <c r="W1879" s="53"/>
    </row>
    <row r="1880" ht="12.75">
      <c r="W1880" s="53"/>
    </row>
    <row r="1881" ht="12.75">
      <c r="W1881" s="53"/>
    </row>
    <row r="1882" ht="12.75">
      <c r="W1882" s="53"/>
    </row>
    <row r="1883" ht="12.75">
      <c r="W1883" s="53"/>
    </row>
    <row r="1884" ht="12.75">
      <c r="W1884" s="53"/>
    </row>
    <row r="1885" ht="12.75">
      <c r="W1885" s="53"/>
    </row>
    <row r="1886" ht="12.75">
      <c r="W1886" s="53"/>
    </row>
    <row r="1887" ht="12.75">
      <c r="W1887" s="53"/>
    </row>
    <row r="1888" ht="12.75">
      <c r="W1888" s="53"/>
    </row>
    <row r="1889" ht="12.75">
      <c r="W1889" s="53"/>
    </row>
    <row r="1890" ht="12.75">
      <c r="W1890" s="53"/>
    </row>
    <row r="1891" ht="12.75">
      <c r="W1891" s="53"/>
    </row>
    <row r="1892" ht="12.75">
      <c r="W1892" s="53"/>
    </row>
    <row r="1893" ht="12.75">
      <c r="W1893" s="53"/>
    </row>
    <row r="1894" ht="12.75">
      <c r="W1894" s="53"/>
    </row>
    <row r="1895" ht="12.75">
      <c r="W1895" s="53"/>
    </row>
    <row r="1896" ht="12.75">
      <c r="W1896" s="53"/>
    </row>
    <row r="1897" ht="12.75">
      <c r="W1897" s="53"/>
    </row>
    <row r="1898" ht="12.75">
      <c r="W1898" s="53"/>
    </row>
    <row r="1899" ht="12.75">
      <c r="W1899" s="53"/>
    </row>
    <row r="1900" ht="12.75">
      <c r="W1900" s="53"/>
    </row>
    <row r="1901" ht="12.75">
      <c r="W1901" s="53"/>
    </row>
    <row r="1902" ht="12.75">
      <c r="W1902" s="53"/>
    </row>
    <row r="1903" ht="12.75">
      <c r="W1903" s="53"/>
    </row>
    <row r="1904" ht="12.75">
      <c r="W1904" s="53"/>
    </row>
    <row r="1905" ht="12.75">
      <c r="W1905" s="53"/>
    </row>
    <row r="1906" ht="12.75">
      <c r="W1906" s="53"/>
    </row>
    <row r="1907" ht="12.75">
      <c r="W1907" s="53"/>
    </row>
    <row r="1908" ht="12.75">
      <c r="W1908" s="53"/>
    </row>
    <row r="1909" ht="12.75">
      <c r="W1909" s="53"/>
    </row>
    <row r="1910" ht="12.75">
      <c r="W1910" s="53"/>
    </row>
    <row r="1911" ht="12.75">
      <c r="W1911" s="53"/>
    </row>
    <row r="1912" ht="12.75">
      <c r="W1912" s="53"/>
    </row>
    <row r="1913" ht="12.75">
      <c r="W1913" s="53"/>
    </row>
    <row r="1914" ht="12.75">
      <c r="W1914" s="53"/>
    </row>
    <row r="1915" ht="12.75">
      <c r="W1915" s="53"/>
    </row>
    <row r="1916" ht="12.75">
      <c r="W1916" s="53"/>
    </row>
    <row r="1917" ht="12.75">
      <c r="W1917" s="53"/>
    </row>
    <row r="1918" ht="12.75">
      <c r="W1918" s="53"/>
    </row>
    <row r="1919" ht="12.75">
      <c r="W1919" s="53"/>
    </row>
    <row r="1920" ht="12.75">
      <c r="W1920" s="53"/>
    </row>
    <row r="1921" ht="12.75">
      <c r="W1921" s="53"/>
    </row>
    <row r="1922" ht="12.75">
      <c r="W1922" s="53"/>
    </row>
    <row r="1923" ht="12.75">
      <c r="W1923" s="53"/>
    </row>
    <row r="1924" ht="12.75">
      <c r="W1924" s="53"/>
    </row>
    <row r="1925" ht="12.75">
      <c r="W1925" s="53"/>
    </row>
    <row r="1926" ht="12.75">
      <c r="W1926" s="53"/>
    </row>
    <row r="1927" ht="12.75">
      <c r="W1927" s="53"/>
    </row>
    <row r="1928" ht="12.75">
      <c r="W1928" s="53"/>
    </row>
    <row r="1929" ht="12.75">
      <c r="W1929" s="53"/>
    </row>
    <row r="1930" ht="12.75">
      <c r="W1930" s="53"/>
    </row>
    <row r="1931" ht="12.75">
      <c r="W1931" s="53"/>
    </row>
    <row r="1932" ht="12.75">
      <c r="W1932" s="53"/>
    </row>
    <row r="1933" ht="12.75">
      <c r="W1933" s="53"/>
    </row>
    <row r="1934" ht="12.75">
      <c r="W1934" s="53"/>
    </row>
    <row r="1935" ht="12.75">
      <c r="W1935" s="53"/>
    </row>
    <row r="1936" ht="12.75">
      <c r="W1936" s="53"/>
    </row>
    <row r="1937" ht="12.75">
      <c r="W1937" s="53"/>
    </row>
    <row r="1938" ht="12.75">
      <c r="W1938" s="53"/>
    </row>
    <row r="1939" ht="12.75">
      <c r="W1939" s="53"/>
    </row>
    <row r="1940" ht="12.75">
      <c r="W1940" s="53"/>
    </row>
    <row r="1941" ht="12.75">
      <c r="W1941" s="53"/>
    </row>
    <row r="1942" ht="12.75">
      <c r="W1942" s="53"/>
    </row>
    <row r="1943" ht="12.75">
      <c r="W1943" s="53"/>
    </row>
    <row r="1944" ht="12.75">
      <c r="W1944" s="53"/>
    </row>
    <row r="1945" ht="12.75">
      <c r="W1945" s="53"/>
    </row>
    <row r="1946" ht="12.75">
      <c r="W1946" s="53"/>
    </row>
    <row r="1947" ht="12.75">
      <c r="W1947" s="53"/>
    </row>
    <row r="1948" ht="12.75">
      <c r="W1948" s="53"/>
    </row>
    <row r="1949" ht="12.75">
      <c r="W1949" s="53"/>
    </row>
    <row r="1950" ht="12.75">
      <c r="W1950" s="53"/>
    </row>
    <row r="1951" ht="12.75">
      <c r="W1951" s="53"/>
    </row>
    <row r="1952" ht="12.75">
      <c r="W1952" s="53"/>
    </row>
    <row r="1953" ht="12.75">
      <c r="W1953" s="53"/>
    </row>
    <row r="1954" ht="12.75">
      <c r="W1954" s="53"/>
    </row>
    <row r="1955" ht="12.75">
      <c r="W1955" s="53"/>
    </row>
    <row r="1956" ht="12.75">
      <c r="W1956" s="53"/>
    </row>
    <row r="1957" ht="12.75">
      <c r="W1957" s="53"/>
    </row>
    <row r="1958" ht="12.75">
      <c r="W1958" s="53"/>
    </row>
    <row r="1959" ht="12.75">
      <c r="W1959" s="53"/>
    </row>
    <row r="1960" ht="12.75">
      <c r="W1960" s="53"/>
    </row>
    <row r="1961" ht="12.75">
      <c r="W1961" s="53"/>
    </row>
    <row r="1962" ht="12.75">
      <c r="W1962" s="53"/>
    </row>
    <row r="1963" ht="12.75">
      <c r="W1963" s="53"/>
    </row>
    <row r="1964" ht="12.75">
      <c r="W1964" s="53"/>
    </row>
    <row r="1965" ht="12.75">
      <c r="W1965" s="53"/>
    </row>
    <row r="1966" ht="12.75">
      <c r="W1966" s="53"/>
    </row>
    <row r="1967" ht="12.75">
      <c r="W1967" s="53"/>
    </row>
    <row r="1968" ht="12.75">
      <c r="W1968" s="53"/>
    </row>
    <row r="1969" ht="12.75">
      <c r="W1969" s="53"/>
    </row>
    <row r="1970" ht="12.75">
      <c r="W1970" s="53"/>
    </row>
    <row r="1971" ht="12.75">
      <c r="W1971" s="53"/>
    </row>
    <row r="1972" ht="12.75">
      <c r="W1972" s="53"/>
    </row>
    <row r="1973" ht="12.75">
      <c r="W1973" s="53"/>
    </row>
    <row r="1974" ht="12.75">
      <c r="W1974" s="53"/>
    </row>
    <row r="1975" ht="12.75">
      <c r="W1975" s="53"/>
    </row>
    <row r="1976" ht="12.75">
      <c r="W1976" s="53"/>
    </row>
    <row r="1977" ht="12.75">
      <c r="W1977" s="53"/>
    </row>
    <row r="1978" ht="12.75">
      <c r="W1978" s="53"/>
    </row>
    <row r="1979" ht="12.75">
      <c r="W1979" s="53"/>
    </row>
    <row r="1980" ht="12.75">
      <c r="W1980" s="53"/>
    </row>
    <row r="1981" ht="12.75">
      <c r="W1981" s="53"/>
    </row>
    <row r="1982" ht="12.75">
      <c r="W1982" s="53"/>
    </row>
    <row r="1983" ht="12.75">
      <c r="W1983" s="53"/>
    </row>
    <row r="1984" ht="12.75">
      <c r="W1984" s="53"/>
    </row>
    <row r="1985" ht="12.75">
      <c r="W1985" s="53"/>
    </row>
    <row r="1986" ht="12.75">
      <c r="W1986" s="53"/>
    </row>
    <row r="1987" ht="12.75">
      <c r="W1987" s="53"/>
    </row>
    <row r="1988" ht="12.75">
      <c r="W1988" s="53"/>
    </row>
    <row r="1989" ht="12.75">
      <c r="W1989" s="53"/>
    </row>
    <row r="1990" ht="12.75">
      <c r="W1990" s="53"/>
    </row>
    <row r="1991" ht="12.75">
      <c r="W1991" s="53"/>
    </row>
    <row r="1992" ht="12.75">
      <c r="W1992" s="53"/>
    </row>
    <row r="1993" ht="12.75">
      <c r="W1993" s="53"/>
    </row>
    <row r="1994" ht="12.75">
      <c r="W1994" s="53"/>
    </row>
    <row r="1995" ht="12.75">
      <c r="W1995" s="53"/>
    </row>
    <row r="1996" ht="12.75">
      <c r="W1996" s="53"/>
    </row>
    <row r="1997" ht="12.75">
      <c r="W1997" s="53"/>
    </row>
    <row r="1998" ht="12.75">
      <c r="W1998" s="53"/>
    </row>
    <row r="1999" ht="12.75">
      <c r="W1999" s="53"/>
    </row>
    <row r="2000" ht="12.75">
      <c r="W2000" s="53"/>
    </row>
    <row r="2001" ht="12.75">
      <c r="W2001" s="53"/>
    </row>
    <row r="2002" ht="12.75">
      <c r="W2002" s="53"/>
    </row>
    <row r="2003" ht="12.75">
      <c r="W2003" s="53"/>
    </row>
    <row r="2004" ht="12.75">
      <c r="W2004" s="53"/>
    </row>
    <row r="2005" ht="12.75">
      <c r="W2005" s="53"/>
    </row>
    <row r="2006" ht="12.75">
      <c r="W2006" s="53"/>
    </row>
    <row r="2007" ht="12.75">
      <c r="W2007" s="53"/>
    </row>
    <row r="2008" ht="12.75">
      <c r="W2008" s="53"/>
    </row>
    <row r="2009" ht="12.75">
      <c r="W2009" s="53"/>
    </row>
    <row r="2010" ht="12.75">
      <c r="W2010" s="53"/>
    </row>
    <row r="2011" ht="12.75">
      <c r="W2011" s="53"/>
    </row>
    <row r="2012" ht="12.75">
      <c r="W2012" s="53"/>
    </row>
    <row r="2013" ht="12.75">
      <c r="W2013" s="53"/>
    </row>
    <row r="2014" ht="12.75">
      <c r="W2014" s="53"/>
    </row>
    <row r="2015" ht="12.75">
      <c r="W2015" s="53"/>
    </row>
    <row r="2016" ht="12.75">
      <c r="W2016" s="53"/>
    </row>
    <row r="2017" ht="12.75">
      <c r="W2017" s="53"/>
    </row>
    <row r="2018" ht="12.75">
      <c r="W2018" s="53"/>
    </row>
    <row r="2019" ht="12.75">
      <c r="W2019" s="53"/>
    </row>
    <row r="2020" ht="12.75">
      <c r="W2020" s="53"/>
    </row>
    <row r="2021" ht="12.75">
      <c r="W2021" s="53"/>
    </row>
    <row r="2022" ht="12.75">
      <c r="W2022" s="53"/>
    </row>
    <row r="2023" ht="12.75">
      <c r="W2023" s="53"/>
    </row>
    <row r="2024" ht="12.75">
      <c r="W2024" s="53"/>
    </row>
    <row r="2025" ht="12.75">
      <c r="W2025" s="53"/>
    </row>
    <row r="2026" ht="12.75">
      <c r="W2026" s="53"/>
    </row>
    <row r="2027" ht="12.75">
      <c r="W2027" s="53"/>
    </row>
    <row r="2028" ht="12.75">
      <c r="W2028" s="53"/>
    </row>
    <row r="2029" ht="12.75">
      <c r="W2029" s="53"/>
    </row>
    <row r="2030" ht="12.75">
      <c r="W2030" s="53"/>
    </row>
    <row r="2031" ht="12.75">
      <c r="W2031" s="53"/>
    </row>
    <row r="2032" ht="12.75">
      <c r="W2032" s="53"/>
    </row>
    <row r="2033" ht="12.75">
      <c r="W2033" s="53"/>
    </row>
    <row r="2034" ht="12.75">
      <c r="W2034" s="53"/>
    </row>
    <row r="2035" ht="12.75">
      <c r="W2035" s="53"/>
    </row>
    <row r="2036" ht="12.75">
      <c r="W2036" s="53"/>
    </row>
    <row r="2037" ht="12.75">
      <c r="W2037" s="53"/>
    </row>
    <row r="2038" ht="12.75">
      <c r="W2038" s="53"/>
    </row>
    <row r="2039" ht="12.75">
      <c r="W2039" s="53"/>
    </row>
    <row r="2040" ht="12.75">
      <c r="W2040" s="53"/>
    </row>
    <row r="2041" ht="12.75">
      <c r="W2041" s="53"/>
    </row>
    <row r="2042" ht="12.75">
      <c r="W2042" s="53"/>
    </row>
    <row r="2043" ht="12.75">
      <c r="W2043" s="53"/>
    </row>
    <row r="2044" ht="12.75">
      <c r="W2044" s="53"/>
    </row>
    <row r="2045" ht="12.75">
      <c r="W2045" s="53"/>
    </row>
    <row r="2046" ht="12.75">
      <c r="W2046" s="53"/>
    </row>
    <row r="2047" ht="12.75">
      <c r="W2047" s="53"/>
    </row>
    <row r="2048" ht="12.75">
      <c r="W2048" s="53"/>
    </row>
    <row r="2049" ht="12.75">
      <c r="W2049" s="53"/>
    </row>
    <row r="2050" ht="12.75">
      <c r="W2050" s="53"/>
    </row>
    <row r="2051" ht="12.75">
      <c r="W2051" s="53"/>
    </row>
    <row r="2052" ht="12.75">
      <c r="W2052" s="53"/>
    </row>
    <row r="2053" ht="12.75">
      <c r="W2053" s="53"/>
    </row>
    <row r="2054" ht="12.75">
      <c r="W2054" s="53"/>
    </row>
    <row r="2055" ht="12.75">
      <c r="W2055" s="53"/>
    </row>
    <row r="2056" ht="12.75">
      <c r="W2056" s="53"/>
    </row>
    <row r="2057" ht="12.75">
      <c r="W2057" s="53"/>
    </row>
    <row r="2058" ht="12.75">
      <c r="W2058" s="53"/>
    </row>
    <row r="2059" ht="12.75">
      <c r="W2059" s="53"/>
    </row>
    <row r="2060" ht="12.75">
      <c r="W2060" s="53"/>
    </row>
    <row r="2061" ht="12.75">
      <c r="W2061" s="53"/>
    </row>
    <row r="2062" ht="12.75">
      <c r="W2062" s="53"/>
    </row>
    <row r="2063" ht="12.75">
      <c r="W2063" s="53"/>
    </row>
    <row r="2064" ht="12.75">
      <c r="W2064" s="53"/>
    </row>
    <row r="2065" ht="12.75">
      <c r="W2065" s="53"/>
    </row>
    <row r="2066" ht="12.75">
      <c r="W2066" s="53"/>
    </row>
    <row r="2067" ht="12.75">
      <c r="W2067" s="53"/>
    </row>
    <row r="2068" ht="12.75">
      <c r="W2068" s="53"/>
    </row>
    <row r="2069" ht="12.75">
      <c r="W2069" s="53"/>
    </row>
    <row r="2070" ht="12.75">
      <c r="W2070" s="53"/>
    </row>
    <row r="2071" ht="12.75">
      <c r="W2071" s="53"/>
    </row>
    <row r="2072" ht="12.75">
      <c r="W2072" s="53"/>
    </row>
    <row r="2073" ht="12.75">
      <c r="W2073" s="53"/>
    </row>
    <row r="2074" ht="12.75">
      <c r="W2074" s="53"/>
    </row>
    <row r="2075" ht="12.75">
      <c r="W2075" s="53"/>
    </row>
    <row r="2076" ht="12.75">
      <c r="W2076" s="53"/>
    </row>
    <row r="2077" ht="12.75">
      <c r="W2077" s="53"/>
    </row>
    <row r="2078" ht="12.75">
      <c r="W2078" s="53"/>
    </row>
    <row r="2079" ht="12.75">
      <c r="W2079" s="53"/>
    </row>
    <row r="2080" ht="12.75">
      <c r="W2080" s="53"/>
    </row>
    <row r="2081" ht="12.75">
      <c r="W2081" s="53"/>
    </row>
    <row r="2082" ht="12.75">
      <c r="W2082" s="53"/>
    </row>
    <row r="2083" ht="12.75">
      <c r="W2083" s="53"/>
    </row>
    <row r="2084" ht="12.75">
      <c r="W2084" s="53"/>
    </row>
    <row r="2085" ht="12.75">
      <c r="W2085" s="53"/>
    </row>
    <row r="2086" ht="12.75">
      <c r="W2086" s="53"/>
    </row>
    <row r="2087" ht="12.75">
      <c r="W2087" s="53"/>
    </row>
    <row r="2088" ht="12.75">
      <c r="W2088" s="53"/>
    </row>
    <row r="2089" ht="12.75">
      <c r="W2089" s="53"/>
    </row>
    <row r="2090" ht="12.75">
      <c r="W2090" s="53"/>
    </row>
    <row r="2091" ht="12.75">
      <c r="W2091" s="53"/>
    </row>
    <row r="2092" ht="12.75">
      <c r="W2092" s="53"/>
    </row>
    <row r="2093" ht="12.75">
      <c r="W2093" s="53"/>
    </row>
    <row r="2094" ht="12.75">
      <c r="W2094" s="53"/>
    </row>
    <row r="2095" ht="12.75">
      <c r="W2095" s="53"/>
    </row>
    <row r="2096" ht="12.75">
      <c r="W2096" s="53"/>
    </row>
    <row r="2097" ht="12.75">
      <c r="W2097" s="53"/>
    </row>
    <row r="2098" ht="12.75">
      <c r="W2098" s="53"/>
    </row>
    <row r="2099" ht="12.75">
      <c r="W2099" s="53"/>
    </row>
    <row r="2100" ht="12.75">
      <c r="W2100" s="53"/>
    </row>
    <row r="2101" ht="12.75">
      <c r="W2101" s="53"/>
    </row>
    <row r="2102" ht="12.75">
      <c r="W2102" s="53"/>
    </row>
    <row r="2103" ht="12.75">
      <c r="W2103" s="53"/>
    </row>
    <row r="2104" ht="12.75">
      <c r="W2104" s="53"/>
    </row>
    <row r="2105" ht="12.75">
      <c r="W2105" s="53"/>
    </row>
    <row r="2106" ht="12.75">
      <c r="W2106" s="53"/>
    </row>
    <row r="2107" ht="12.75">
      <c r="W2107" s="53"/>
    </row>
    <row r="2108" ht="12.75">
      <c r="W2108" s="53"/>
    </row>
    <row r="2109" ht="12.75">
      <c r="W2109" s="53"/>
    </row>
    <row r="2110" ht="12.75">
      <c r="W2110" s="53"/>
    </row>
    <row r="2111" ht="12.75">
      <c r="W2111" s="53"/>
    </row>
    <row r="2112" ht="12.75">
      <c r="W2112" s="53"/>
    </row>
    <row r="2113" ht="12.75">
      <c r="W2113" s="53"/>
    </row>
    <row r="2114" ht="12.75">
      <c r="W2114" s="53"/>
    </row>
    <row r="2115" ht="12.75">
      <c r="W2115" s="53"/>
    </row>
    <row r="2116" ht="12.75">
      <c r="W2116" s="53"/>
    </row>
    <row r="2117" ht="12.75">
      <c r="W2117" s="53"/>
    </row>
    <row r="2118" ht="12.75">
      <c r="W2118" s="53"/>
    </row>
    <row r="2119" ht="12.75">
      <c r="W2119" s="53"/>
    </row>
    <row r="2120" ht="12.75">
      <c r="W2120" s="53"/>
    </row>
    <row r="2121" ht="12.75">
      <c r="W2121" s="53"/>
    </row>
    <row r="2122" ht="12.75">
      <c r="W2122" s="53"/>
    </row>
    <row r="2123" ht="12.75">
      <c r="W2123" s="53"/>
    </row>
    <row r="2124" ht="12.75">
      <c r="W2124" s="53"/>
    </row>
    <row r="2125" ht="12.75">
      <c r="W2125" s="53"/>
    </row>
    <row r="2126" ht="12.75">
      <c r="W2126" s="53"/>
    </row>
    <row r="2127" ht="12.75">
      <c r="W2127" s="53"/>
    </row>
    <row r="2128" ht="12.75">
      <c r="W2128" s="53"/>
    </row>
    <row r="2129" ht="12.75">
      <c r="W2129" s="53"/>
    </row>
    <row r="2130" ht="12.75">
      <c r="W2130" s="53"/>
    </row>
    <row r="2131" ht="12.75">
      <c r="W2131" s="53"/>
    </row>
    <row r="2132" ht="12.75">
      <c r="W2132" s="53"/>
    </row>
    <row r="2133" ht="12.75">
      <c r="W2133" s="53"/>
    </row>
    <row r="2134" ht="12.75">
      <c r="W2134" s="53"/>
    </row>
    <row r="2135" ht="12.75">
      <c r="W2135" s="53"/>
    </row>
    <row r="2136" ht="12.75">
      <c r="W2136" s="53"/>
    </row>
    <row r="2137" ht="12.75">
      <c r="W2137" s="53"/>
    </row>
    <row r="2138" ht="12.75">
      <c r="W2138" s="53"/>
    </row>
    <row r="2139" ht="12.75">
      <c r="W2139" s="53"/>
    </row>
    <row r="2140" ht="12.75">
      <c r="W2140" s="53"/>
    </row>
    <row r="2141" ht="12.75">
      <c r="W2141" s="53"/>
    </row>
    <row r="2142" ht="12.75">
      <c r="W2142" s="53"/>
    </row>
    <row r="2143" ht="12.75">
      <c r="W2143" s="53"/>
    </row>
    <row r="2144" ht="12.75">
      <c r="W2144" s="53"/>
    </row>
    <row r="2145" ht="12.75">
      <c r="W2145" s="53"/>
    </row>
    <row r="2146" ht="12.75">
      <c r="W2146" s="53"/>
    </row>
    <row r="2147" ht="12.75">
      <c r="W2147" s="53"/>
    </row>
    <row r="2148" ht="12.75">
      <c r="W2148" s="53"/>
    </row>
    <row r="2149" ht="12.75">
      <c r="W2149" s="53"/>
    </row>
    <row r="2150" ht="12.75">
      <c r="W2150" s="53"/>
    </row>
    <row r="2151" ht="12.75">
      <c r="W2151" s="53"/>
    </row>
    <row r="2152" ht="12.75">
      <c r="W2152" s="53"/>
    </row>
    <row r="2153" ht="12.75">
      <c r="W2153" s="53"/>
    </row>
    <row r="2154" ht="12.75">
      <c r="W2154" s="53"/>
    </row>
    <row r="2155" ht="12.75">
      <c r="W2155" s="53"/>
    </row>
    <row r="2156" ht="12.75">
      <c r="W2156" s="53"/>
    </row>
    <row r="2157" ht="12.75">
      <c r="W2157" s="53"/>
    </row>
    <row r="2158" ht="12.75">
      <c r="W2158" s="53"/>
    </row>
    <row r="2159" ht="12.75">
      <c r="W2159" s="53"/>
    </row>
    <row r="2160" ht="12.75">
      <c r="W2160" s="53"/>
    </row>
    <row r="2161" ht="12.75">
      <c r="W2161" s="53"/>
    </row>
    <row r="2162" ht="12.75">
      <c r="W2162" s="53"/>
    </row>
    <row r="2163" ht="12.75">
      <c r="W2163" s="53"/>
    </row>
    <row r="2164" ht="12.75">
      <c r="W2164" s="53"/>
    </row>
    <row r="2165" ht="12.75">
      <c r="W2165" s="53"/>
    </row>
    <row r="2166" ht="12.75">
      <c r="W2166" s="53"/>
    </row>
    <row r="2167" ht="12.75">
      <c r="W2167" s="53"/>
    </row>
    <row r="2168" ht="12.75">
      <c r="W2168" s="53"/>
    </row>
    <row r="2169" ht="12.75">
      <c r="W2169" s="53"/>
    </row>
    <row r="2170" ht="12.75">
      <c r="W2170" s="53"/>
    </row>
    <row r="2171" ht="12.75">
      <c r="W2171" s="53"/>
    </row>
    <row r="2172" ht="12.75">
      <c r="W2172" s="53"/>
    </row>
    <row r="2173" ht="12.75">
      <c r="W2173" s="53"/>
    </row>
    <row r="2174" ht="12.75">
      <c r="W2174" s="53"/>
    </row>
    <row r="2175" ht="12.75">
      <c r="W2175" s="53"/>
    </row>
    <row r="2176" ht="12.75">
      <c r="W2176" s="53"/>
    </row>
    <row r="2177" ht="12.75">
      <c r="W2177" s="53"/>
    </row>
    <row r="2178" ht="12.75">
      <c r="W2178" s="53"/>
    </row>
    <row r="2179" ht="12.75">
      <c r="W2179" s="53"/>
    </row>
    <row r="2180" ht="12.75">
      <c r="W2180" s="53"/>
    </row>
    <row r="2181" ht="12.75">
      <c r="W2181" s="53"/>
    </row>
    <row r="2182" ht="12.75">
      <c r="W2182" s="53"/>
    </row>
    <row r="2183" ht="12.75">
      <c r="W2183" s="53"/>
    </row>
    <row r="2184" ht="12.75">
      <c r="W2184" s="53"/>
    </row>
    <row r="2185" ht="12.75">
      <c r="W2185" s="53"/>
    </row>
    <row r="2186" ht="12.75">
      <c r="W2186" s="53"/>
    </row>
    <row r="2187" ht="12.75">
      <c r="W2187" s="53"/>
    </row>
    <row r="2188" ht="12.75">
      <c r="W2188" s="53"/>
    </row>
    <row r="2189" ht="12.75">
      <c r="W2189" s="53"/>
    </row>
    <row r="2190" ht="12.75">
      <c r="W2190" s="53"/>
    </row>
    <row r="2191" ht="12.75">
      <c r="W2191" s="53"/>
    </row>
    <row r="2192" ht="12.75">
      <c r="W2192" s="53"/>
    </row>
    <row r="2193" ht="12.75">
      <c r="W2193" s="53"/>
    </row>
    <row r="2194" ht="12.75">
      <c r="W2194" s="53"/>
    </row>
    <row r="2195" ht="12.75">
      <c r="W2195" s="53"/>
    </row>
    <row r="2196" ht="12.75">
      <c r="W2196" s="53"/>
    </row>
    <row r="2197" ht="12.75">
      <c r="W2197" s="53"/>
    </row>
    <row r="2198" ht="12.75">
      <c r="W2198" s="53"/>
    </row>
    <row r="2199" ht="12.75">
      <c r="W2199" s="53"/>
    </row>
    <row r="2200" ht="12.75">
      <c r="W2200" s="53"/>
    </row>
    <row r="2201" ht="12.75">
      <c r="W2201" s="53"/>
    </row>
    <row r="2202" ht="12.75">
      <c r="W2202" s="53"/>
    </row>
    <row r="2203" ht="12.75">
      <c r="W2203" s="53"/>
    </row>
    <row r="2204" ht="12.75">
      <c r="W2204" s="53"/>
    </row>
    <row r="2205" ht="12.75">
      <c r="W2205" s="53"/>
    </row>
    <row r="2206" ht="12.75">
      <c r="W2206" s="53"/>
    </row>
    <row r="2207" ht="12.75">
      <c r="W2207" s="53"/>
    </row>
    <row r="2208" ht="12.75">
      <c r="W2208" s="53"/>
    </row>
    <row r="2209" ht="12.75">
      <c r="W2209" s="53"/>
    </row>
    <row r="2210" ht="12.75">
      <c r="W2210" s="53"/>
    </row>
    <row r="2211" ht="12.75">
      <c r="W2211" s="53"/>
    </row>
    <row r="2212" ht="12.75">
      <c r="W2212" s="53"/>
    </row>
    <row r="2213" ht="12.75">
      <c r="W2213" s="53"/>
    </row>
    <row r="2214" ht="12.75">
      <c r="W2214" s="53"/>
    </row>
    <row r="2215" ht="12.75">
      <c r="W2215" s="53"/>
    </row>
    <row r="2216" ht="12.75">
      <c r="W2216" s="53"/>
    </row>
    <row r="2217" ht="12.75">
      <c r="W2217" s="53"/>
    </row>
    <row r="2218" ht="12.75">
      <c r="W2218" s="53"/>
    </row>
    <row r="2219" ht="12.75">
      <c r="W2219" s="53"/>
    </row>
    <row r="2220" ht="12.75">
      <c r="W2220" s="53"/>
    </row>
    <row r="2221" ht="12.75">
      <c r="W2221" s="53"/>
    </row>
    <row r="2222" ht="12.75">
      <c r="W2222" s="53"/>
    </row>
    <row r="2223" ht="12.75">
      <c r="W2223" s="53"/>
    </row>
    <row r="2224" ht="12.75">
      <c r="W2224" s="53"/>
    </row>
    <row r="2225" ht="12.75">
      <c r="W2225" s="53"/>
    </row>
    <row r="2226" ht="12.75">
      <c r="W2226" s="53"/>
    </row>
    <row r="2227" ht="12.75">
      <c r="W2227" s="53"/>
    </row>
    <row r="2228" ht="12.75">
      <c r="W2228" s="53"/>
    </row>
    <row r="2229" ht="12.75">
      <c r="W2229" s="53"/>
    </row>
    <row r="2230" ht="12.75">
      <c r="W2230" s="53"/>
    </row>
    <row r="2231" ht="12.75">
      <c r="W2231" s="53"/>
    </row>
    <row r="2232" ht="12.75">
      <c r="W2232" s="53"/>
    </row>
    <row r="2233" ht="12.75">
      <c r="W2233" s="53"/>
    </row>
    <row r="2234" ht="12.75">
      <c r="W2234" s="53"/>
    </row>
    <row r="2235" ht="12.75">
      <c r="W2235" s="53"/>
    </row>
    <row r="2236" ht="12.75">
      <c r="W2236" s="53"/>
    </row>
    <row r="2237" ht="12.75">
      <c r="W2237" s="53"/>
    </row>
    <row r="2238" ht="12.75">
      <c r="W2238" s="53"/>
    </row>
    <row r="2239" ht="12.75">
      <c r="W2239" s="53"/>
    </row>
    <row r="2240" ht="12.75">
      <c r="W2240" s="53"/>
    </row>
    <row r="2241" ht="12.75">
      <c r="W2241" s="53"/>
    </row>
    <row r="2242" ht="12.75">
      <c r="W2242" s="53"/>
    </row>
    <row r="2243" ht="12.75">
      <c r="W2243" s="53"/>
    </row>
    <row r="2244" ht="12.75">
      <c r="W2244" s="53"/>
    </row>
    <row r="2245" ht="12.75">
      <c r="W2245" s="53"/>
    </row>
    <row r="2246" ht="12.75">
      <c r="W2246" s="53"/>
    </row>
    <row r="2247" ht="12.75">
      <c r="W2247" s="53"/>
    </row>
    <row r="2248" ht="12.75">
      <c r="W2248" s="53"/>
    </row>
    <row r="2249" ht="12.75">
      <c r="W2249" s="53"/>
    </row>
    <row r="2250" ht="12.75">
      <c r="W2250" s="53"/>
    </row>
    <row r="2251" ht="12.75">
      <c r="W2251" s="53"/>
    </row>
    <row r="2252" ht="12.75">
      <c r="W2252" s="53"/>
    </row>
    <row r="2253" ht="12.75">
      <c r="W2253" s="53"/>
    </row>
    <row r="2254" ht="12.75">
      <c r="W2254" s="53"/>
    </row>
    <row r="2255" ht="12.75">
      <c r="W2255" s="53"/>
    </row>
    <row r="2256" ht="12.75">
      <c r="W2256" s="53"/>
    </row>
    <row r="2257" ht="12.75">
      <c r="W2257" s="53"/>
    </row>
    <row r="2258" ht="12.75">
      <c r="W2258" s="53"/>
    </row>
    <row r="2259" ht="12.75">
      <c r="W2259" s="53"/>
    </row>
    <row r="2260" ht="12.75">
      <c r="W2260" s="53"/>
    </row>
    <row r="2261" ht="12.75">
      <c r="W2261" s="53"/>
    </row>
    <row r="2262" ht="12.75">
      <c r="W2262" s="53"/>
    </row>
    <row r="2263" ht="12.75">
      <c r="W2263" s="53"/>
    </row>
    <row r="2264" ht="12.75">
      <c r="W2264" s="53"/>
    </row>
    <row r="2265" ht="12.75">
      <c r="W2265" s="53"/>
    </row>
    <row r="2266" ht="12.75">
      <c r="W2266" s="53"/>
    </row>
    <row r="2267" ht="12.75">
      <c r="W2267" s="53"/>
    </row>
    <row r="2268" ht="12.75">
      <c r="W2268" s="53"/>
    </row>
    <row r="2269" ht="12.75">
      <c r="W2269" s="53"/>
    </row>
    <row r="2270" ht="12.75">
      <c r="W2270" s="53"/>
    </row>
    <row r="2271" ht="12.75">
      <c r="W2271" s="53"/>
    </row>
    <row r="2272" ht="12.75">
      <c r="W2272" s="53"/>
    </row>
    <row r="2273" ht="12.75">
      <c r="W2273" s="53"/>
    </row>
    <row r="2274" ht="12.75">
      <c r="W2274" s="53"/>
    </row>
    <row r="2275" ht="12.75">
      <c r="W2275" s="53"/>
    </row>
    <row r="2276" ht="12.75">
      <c r="W2276" s="53"/>
    </row>
    <row r="2277" ht="12.75">
      <c r="W2277" s="53"/>
    </row>
    <row r="2278" ht="12.75">
      <c r="W2278" s="53"/>
    </row>
    <row r="2279" ht="12.75">
      <c r="W2279" s="53"/>
    </row>
    <row r="2280" ht="12.75">
      <c r="W2280" s="53"/>
    </row>
    <row r="2281" ht="12.75">
      <c r="W2281" s="53"/>
    </row>
    <row r="2282" ht="12.75">
      <c r="W2282" s="53"/>
    </row>
    <row r="2283" ht="12.75">
      <c r="W2283" s="53"/>
    </row>
    <row r="2284" ht="12.75">
      <c r="W2284" s="53"/>
    </row>
    <row r="2285" ht="12.75">
      <c r="W2285" s="53"/>
    </row>
    <row r="2286" ht="12.75">
      <c r="W2286" s="53"/>
    </row>
    <row r="2287" ht="12.75">
      <c r="W2287" s="53"/>
    </row>
    <row r="2288" ht="12.75">
      <c r="W2288" s="53"/>
    </row>
    <row r="2289" ht="12.75">
      <c r="W2289" s="53"/>
    </row>
    <row r="2290" ht="12.75">
      <c r="W2290" s="53"/>
    </row>
    <row r="2291" ht="12.75">
      <c r="W2291" s="53"/>
    </row>
    <row r="2292" ht="12.75">
      <c r="W2292" s="53"/>
    </row>
    <row r="2293" ht="12.75">
      <c r="W2293" s="53"/>
    </row>
    <row r="2294" ht="12.75">
      <c r="W2294" s="53"/>
    </row>
    <row r="2295" ht="12.75">
      <c r="W2295" s="53"/>
    </row>
    <row r="2296" ht="12.75">
      <c r="W2296" s="53"/>
    </row>
    <row r="2297" ht="12.75">
      <c r="W2297" s="53"/>
    </row>
    <row r="2298" ht="12.75">
      <c r="W2298" s="53"/>
    </row>
    <row r="2299" ht="12.75">
      <c r="W2299" s="53"/>
    </row>
    <row r="2300" ht="12.75">
      <c r="W2300" s="53"/>
    </row>
    <row r="2301" ht="12.75">
      <c r="W2301" s="53"/>
    </row>
    <row r="2302" ht="12.75">
      <c r="W2302" s="53"/>
    </row>
    <row r="2303" ht="12.75">
      <c r="W2303" s="53"/>
    </row>
    <row r="2304" ht="12.75">
      <c r="W2304" s="53"/>
    </row>
    <row r="2305" ht="12.75">
      <c r="W2305" s="53"/>
    </row>
    <row r="2306" ht="12.75">
      <c r="W2306" s="53"/>
    </row>
    <row r="2307" ht="12.75">
      <c r="W2307" s="53"/>
    </row>
    <row r="2308" ht="12.75">
      <c r="W2308" s="53"/>
    </row>
    <row r="2309" ht="12.75">
      <c r="W2309" s="53"/>
    </row>
    <row r="2310" ht="12.75">
      <c r="W2310" s="53"/>
    </row>
    <row r="2311" ht="12.75">
      <c r="W2311" s="53"/>
    </row>
    <row r="2312" ht="12.75">
      <c r="W2312" s="53"/>
    </row>
    <row r="2313" ht="12.75">
      <c r="W2313" s="53"/>
    </row>
    <row r="2314" ht="12.75">
      <c r="W2314" s="53"/>
    </row>
    <row r="2315" ht="12.75">
      <c r="W2315" s="53"/>
    </row>
    <row r="2316" ht="12.75">
      <c r="W2316" s="53"/>
    </row>
    <row r="2317" ht="12.75">
      <c r="W2317" s="53"/>
    </row>
    <row r="2318" ht="12.75">
      <c r="W2318" s="53"/>
    </row>
    <row r="2319" ht="12.75">
      <c r="W2319" s="53"/>
    </row>
    <row r="2320" ht="12.75">
      <c r="W2320" s="53"/>
    </row>
    <row r="2321" ht="12.75">
      <c r="W2321" s="53"/>
    </row>
    <row r="2322" ht="12.75">
      <c r="W2322" s="53"/>
    </row>
    <row r="2323" ht="12.75">
      <c r="W2323" s="53"/>
    </row>
    <row r="2324" ht="12.75">
      <c r="W2324" s="53"/>
    </row>
    <row r="2325" ht="12.75">
      <c r="W2325" s="53"/>
    </row>
    <row r="2326" ht="12.75">
      <c r="W2326" s="53"/>
    </row>
    <row r="2327" ht="12.75">
      <c r="W2327" s="53"/>
    </row>
    <row r="2328" ht="12.75">
      <c r="W2328" s="53"/>
    </row>
    <row r="2329" ht="12.75">
      <c r="W2329" s="53"/>
    </row>
    <row r="2330" ht="12.75">
      <c r="W2330" s="53"/>
    </row>
    <row r="2331" ht="12.75">
      <c r="W2331" s="53"/>
    </row>
    <row r="2332" ht="12.75">
      <c r="W2332" s="53"/>
    </row>
    <row r="2333" ht="12.75">
      <c r="W2333" s="53"/>
    </row>
    <row r="2334" ht="12.75">
      <c r="W2334" s="53"/>
    </row>
    <row r="2335" ht="12.75">
      <c r="W2335" s="53"/>
    </row>
    <row r="2336" ht="12.75">
      <c r="W2336" s="53"/>
    </row>
    <row r="2337" ht="12.75">
      <c r="W2337" s="53"/>
    </row>
    <row r="2338" ht="12.75">
      <c r="W2338" s="53"/>
    </row>
    <row r="2339" ht="12.75">
      <c r="W2339" s="53"/>
    </row>
    <row r="2340" ht="12.75">
      <c r="W2340" s="53"/>
    </row>
    <row r="2341" ht="12.75">
      <c r="W2341" s="53"/>
    </row>
    <row r="2342" ht="12.75">
      <c r="W2342" s="53"/>
    </row>
    <row r="2343" ht="12.75">
      <c r="W2343" s="53"/>
    </row>
    <row r="2344" ht="12.75">
      <c r="W2344" s="53"/>
    </row>
    <row r="2345" ht="12.75">
      <c r="W2345" s="53"/>
    </row>
    <row r="2346" ht="12.75">
      <c r="W2346" s="53"/>
    </row>
    <row r="2347" ht="12.75">
      <c r="W2347" s="53"/>
    </row>
    <row r="2348" ht="12.75">
      <c r="W2348" s="53"/>
    </row>
    <row r="2349" ht="12.75">
      <c r="W2349" s="53"/>
    </row>
    <row r="2350" ht="12.75">
      <c r="W2350" s="53"/>
    </row>
    <row r="2351" ht="12.75">
      <c r="W2351" s="53"/>
    </row>
    <row r="2352" ht="12.75">
      <c r="W2352" s="53"/>
    </row>
    <row r="2353" ht="12.75">
      <c r="W2353" s="53"/>
    </row>
    <row r="2354" ht="12.75">
      <c r="W2354" s="53"/>
    </row>
    <row r="2355" ht="12.75">
      <c r="W2355" s="53"/>
    </row>
    <row r="2356" ht="12.75">
      <c r="W2356" s="53"/>
    </row>
    <row r="2357" ht="12.75">
      <c r="W2357" s="53"/>
    </row>
    <row r="2358" ht="12.75">
      <c r="W2358" s="53"/>
    </row>
    <row r="2359" ht="12.75">
      <c r="W2359" s="53"/>
    </row>
    <row r="2360" ht="12.75">
      <c r="W2360" s="53"/>
    </row>
    <row r="2361" ht="12.75">
      <c r="W2361" s="53"/>
    </row>
    <row r="2362" ht="12.75">
      <c r="W2362" s="53"/>
    </row>
    <row r="2363" ht="12.75">
      <c r="W2363" s="53"/>
    </row>
    <row r="2364" ht="12.75">
      <c r="W2364" s="53"/>
    </row>
    <row r="2365" ht="12.75">
      <c r="W2365" s="53"/>
    </row>
    <row r="2366" ht="12.75">
      <c r="W2366" s="53"/>
    </row>
    <row r="2367" ht="12.75">
      <c r="W2367" s="53"/>
    </row>
    <row r="2368" ht="12.75">
      <c r="W2368" s="53"/>
    </row>
    <row r="2369" ht="12.75">
      <c r="W2369" s="53"/>
    </row>
    <row r="2370" ht="12.75">
      <c r="W2370" s="53"/>
    </row>
    <row r="2371" ht="12.75">
      <c r="W2371" s="53"/>
    </row>
    <row r="2372" ht="12.75">
      <c r="W2372" s="53"/>
    </row>
    <row r="2373" ht="12.75">
      <c r="W2373" s="53"/>
    </row>
    <row r="2374" ht="12.75">
      <c r="W2374" s="53"/>
    </row>
    <row r="2375" ht="12.75">
      <c r="W2375" s="53"/>
    </row>
    <row r="2376" ht="12.75">
      <c r="W2376" s="53"/>
    </row>
    <row r="2377" ht="12.75">
      <c r="W2377" s="53"/>
    </row>
    <row r="2378" ht="12.75">
      <c r="W2378" s="53"/>
    </row>
    <row r="2379" ht="12.75">
      <c r="W2379" s="53"/>
    </row>
    <row r="2380" ht="12.75">
      <c r="W2380" s="53"/>
    </row>
    <row r="2381" ht="12.75">
      <c r="W2381" s="53"/>
    </row>
    <row r="2382" ht="12.75">
      <c r="W2382" s="53"/>
    </row>
    <row r="2383" ht="12.75">
      <c r="W2383" s="53"/>
    </row>
    <row r="2384" ht="12.75">
      <c r="W2384" s="53"/>
    </row>
    <row r="2385" ht="12.75">
      <c r="W2385" s="53"/>
    </row>
    <row r="2386" ht="12.75">
      <c r="W2386" s="53"/>
    </row>
    <row r="2387" ht="12.75">
      <c r="W2387" s="53"/>
    </row>
    <row r="2388" ht="12.75">
      <c r="W2388" s="53"/>
    </row>
    <row r="2389" ht="12.75">
      <c r="W2389" s="53"/>
    </row>
    <row r="2390" ht="12.75">
      <c r="W2390" s="53"/>
    </row>
    <row r="2391" ht="12.75">
      <c r="W2391" s="53"/>
    </row>
    <row r="2392" ht="12.75">
      <c r="W2392" s="53"/>
    </row>
    <row r="2393" ht="12.75">
      <c r="W2393" s="53"/>
    </row>
    <row r="2394" ht="12.75">
      <c r="W2394" s="53"/>
    </row>
    <row r="2395" ht="12.75">
      <c r="W2395" s="53"/>
    </row>
    <row r="2396" ht="12.75">
      <c r="W2396" s="53"/>
    </row>
    <row r="2397" ht="12.75">
      <c r="W2397" s="53"/>
    </row>
    <row r="2398" ht="12.75">
      <c r="W2398" s="53"/>
    </row>
    <row r="2399" ht="12.75">
      <c r="W2399" s="53"/>
    </row>
    <row r="2400" ht="12.75">
      <c r="W2400" s="53"/>
    </row>
    <row r="2401" ht="12.75">
      <c r="W2401" s="53"/>
    </row>
    <row r="2402" ht="12.75">
      <c r="W2402" s="53"/>
    </row>
    <row r="2403" ht="12.75">
      <c r="W2403" s="53"/>
    </row>
    <row r="2404" ht="12.75">
      <c r="W2404" s="53"/>
    </row>
    <row r="2405" ht="12.75">
      <c r="W2405" s="53"/>
    </row>
    <row r="2406" ht="12.75">
      <c r="W2406" s="53"/>
    </row>
    <row r="2407" ht="12.75">
      <c r="W2407" s="53"/>
    </row>
    <row r="2408" ht="12.75">
      <c r="W2408" s="53"/>
    </row>
    <row r="2409" ht="12.75">
      <c r="W2409" s="53"/>
    </row>
    <row r="2410" ht="12.75">
      <c r="W2410" s="53"/>
    </row>
    <row r="2411" ht="12.75">
      <c r="W2411" s="53"/>
    </row>
    <row r="2412" ht="12.75">
      <c r="W2412" s="53"/>
    </row>
    <row r="2413" ht="12.75">
      <c r="W2413" s="53"/>
    </row>
    <row r="2414" ht="12.75">
      <c r="W2414" s="53"/>
    </row>
    <row r="2415" ht="12.75">
      <c r="W2415" s="53"/>
    </row>
    <row r="2416" ht="12.75">
      <c r="W2416" s="53"/>
    </row>
    <row r="2417" ht="12.75">
      <c r="W2417" s="53"/>
    </row>
    <row r="2418" ht="12.75">
      <c r="W2418" s="53"/>
    </row>
    <row r="2419" ht="12.75">
      <c r="W2419" s="53"/>
    </row>
    <row r="2420" ht="12.75">
      <c r="W2420" s="53"/>
    </row>
    <row r="2421" ht="12.75">
      <c r="W2421" s="53"/>
    </row>
    <row r="2422" ht="12.75">
      <c r="W2422" s="53"/>
    </row>
    <row r="2423" ht="12.75">
      <c r="W2423" s="53"/>
    </row>
    <row r="2424" ht="12.75">
      <c r="W2424" s="53"/>
    </row>
    <row r="2425" ht="12.75">
      <c r="W2425" s="53"/>
    </row>
    <row r="2426" ht="12.75">
      <c r="W2426" s="53"/>
    </row>
    <row r="2427" ht="12.75">
      <c r="W2427" s="53"/>
    </row>
    <row r="2428" ht="12.75">
      <c r="W2428" s="53"/>
    </row>
    <row r="2429" ht="12.75">
      <c r="W2429" s="53"/>
    </row>
    <row r="2430" ht="12.75">
      <c r="W2430" s="53"/>
    </row>
    <row r="2431" ht="12.75">
      <c r="W2431" s="53"/>
    </row>
    <row r="2432" ht="12.75">
      <c r="W2432" s="53"/>
    </row>
    <row r="2433" ht="12.75">
      <c r="W2433" s="53"/>
    </row>
    <row r="2434" ht="12.75">
      <c r="W2434" s="53"/>
    </row>
    <row r="2435" ht="12.75">
      <c r="W2435" s="53"/>
    </row>
    <row r="2436" ht="12.75">
      <c r="W2436" s="53"/>
    </row>
    <row r="2437" ht="12.75">
      <c r="W2437" s="53"/>
    </row>
    <row r="2438" ht="12.75">
      <c r="W2438" s="53"/>
    </row>
    <row r="2439" ht="12.75">
      <c r="W2439" s="53"/>
    </row>
    <row r="2440" ht="12.75">
      <c r="W2440" s="53"/>
    </row>
    <row r="2441" ht="12.75">
      <c r="W2441" s="53"/>
    </row>
    <row r="2442" ht="12.75">
      <c r="W2442" s="53"/>
    </row>
    <row r="2443" ht="12.75">
      <c r="W2443" s="53"/>
    </row>
    <row r="2444" ht="12.75">
      <c r="W2444" s="53"/>
    </row>
    <row r="2445" ht="12.75">
      <c r="W2445" s="53"/>
    </row>
    <row r="2446" ht="12.75">
      <c r="W2446" s="53"/>
    </row>
    <row r="2447" ht="12.75">
      <c r="W2447" s="53"/>
    </row>
    <row r="2448" ht="12.75">
      <c r="W2448" s="53"/>
    </row>
    <row r="2449" ht="12.75">
      <c r="W2449" s="53"/>
    </row>
    <row r="2450" ht="12.75">
      <c r="W2450" s="53"/>
    </row>
    <row r="2451" ht="12.75">
      <c r="W2451" s="53"/>
    </row>
    <row r="2452" ht="12.75">
      <c r="W2452" s="53"/>
    </row>
    <row r="2453" ht="12.75">
      <c r="W2453" s="53"/>
    </row>
    <row r="2454" ht="12.75">
      <c r="W2454" s="53"/>
    </row>
    <row r="2455" ht="12.75">
      <c r="W2455" s="53"/>
    </row>
    <row r="2456" ht="12.75">
      <c r="W2456" s="53"/>
    </row>
    <row r="2457" ht="12.75">
      <c r="W2457" s="53"/>
    </row>
    <row r="2458" ht="12.75">
      <c r="W2458" s="53"/>
    </row>
    <row r="2459" ht="12.75">
      <c r="W2459" s="53"/>
    </row>
    <row r="2460" ht="12.75">
      <c r="W2460" s="53"/>
    </row>
    <row r="2461" ht="12.75">
      <c r="W2461" s="53"/>
    </row>
    <row r="2462" ht="12.75">
      <c r="W2462" s="53"/>
    </row>
    <row r="2463" ht="12.75">
      <c r="W2463" s="53"/>
    </row>
    <row r="2464" ht="12.75">
      <c r="W2464" s="53"/>
    </row>
    <row r="2465" ht="12.75">
      <c r="W2465" s="53"/>
    </row>
    <row r="2466" ht="12.75">
      <c r="W2466" s="53"/>
    </row>
    <row r="2467" ht="12.75">
      <c r="W2467" s="53"/>
    </row>
    <row r="2468" ht="12.75">
      <c r="W2468" s="53"/>
    </row>
    <row r="2469" ht="12.75">
      <c r="W2469" s="53"/>
    </row>
    <row r="2470" ht="12.75">
      <c r="W2470" s="53"/>
    </row>
    <row r="2471" ht="12.75">
      <c r="W2471" s="53"/>
    </row>
    <row r="2472" ht="12.75">
      <c r="W2472" s="53"/>
    </row>
    <row r="2473" ht="12.75">
      <c r="W2473" s="53"/>
    </row>
    <row r="2474" ht="12.75">
      <c r="W2474" s="53"/>
    </row>
    <row r="2475" ht="12.75">
      <c r="W2475" s="53"/>
    </row>
    <row r="2476" ht="12.75">
      <c r="W2476" s="53"/>
    </row>
    <row r="2477" ht="12.75">
      <c r="W2477" s="53"/>
    </row>
    <row r="2478" ht="12.75">
      <c r="W2478" s="53"/>
    </row>
    <row r="2479" ht="12.75">
      <c r="W2479" s="53"/>
    </row>
    <row r="2480" ht="12.75">
      <c r="W2480" s="53"/>
    </row>
    <row r="2481" ht="12.75">
      <c r="W2481" s="53"/>
    </row>
    <row r="2482" ht="12.75">
      <c r="W2482" s="53"/>
    </row>
    <row r="2483" ht="12.75">
      <c r="W2483" s="53"/>
    </row>
    <row r="2484" ht="12.75">
      <c r="W2484" s="53"/>
    </row>
    <row r="2485" ht="12.75">
      <c r="W2485" s="53"/>
    </row>
    <row r="2486" ht="12.75">
      <c r="W2486" s="53"/>
    </row>
    <row r="2487" ht="12.75">
      <c r="W2487" s="53"/>
    </row>
    <row r="2488" ht="12.75">
      <c r="W2488" s="53"/>
    </row>
    <row r="2489" ht="12.75">
      <c r="W2489" s="53"/>
    </row>
    <row r="2490" ht="12.75">
      <c r="W2490" s="53"/>
    </row>
    <row r="2491" ht="12.75">
      <c r="W2491" s="53"/>
    </row>
    <row r="2492" ht="12.75">
      <c r="W2492" s="53"/>
    </row>
    <row r="2493" ht="12.75">
      <c r="W2493" s="53"/>
    </row>
    <row r="2494" ht="12.75">
      <c r="W2494" s="53"/>
    </row>
    <row r="2495" ht="12.75">
      <c r="W2495" s="53"/>
    </row>
    <row r="2496" ht="12.75">
      <c r="W2496" s="53"/>
    </row>
    <row r="2497" ht="12.75">
      <c r="W2497" s="53"/>
    </row>
    <row r="2498" ht="12.75">
      <c r="W2498" s="53"/>
    </row>
    <row r="2499" ht="12.75">
      <c r="W2499" s="53"/>
    </row>
    <row r="2500" ht="12.75">
      <c r="W2500" s="53"/>
    </row>
    <row r="2501" ht="12.75">
      <c r="W2501" s="53"/>
    </row>
    <row r="2502" ht="12.75">
      <c r="W2502" s="53"/>
    </row>
    <row r="2503" ht="12.75">
      <c r="W2503" s="53"/>
    </row>
    <row r="2504" ht="12.75">
      <c r="W2504" s="53"/>
    </row>
    <row r="2505" ht="12.75">
      <c r="W2505" s="53"/>
    </row>
    <row r="2506" ht="12.75">
      <c r="W2506" s="53"/>
    </row>
    <row r="2507" ht="12.75">
      <c r="W2507" s="53"/>
    </row>
    <row r="2508" ht="12.75">
      <c r="W2508" s="53"/>
    </row>
    <row r="2509" ht="12.75">
      <c r="W2509" s="53"/>
    </row>
    <row r="2510" ht="12.75">
      <c r="W2510" s="53"/>
    </row>
    <row r="2511" ht="12.75">
      <c r="W2511" s="53"/>
    </row>
    <row r="2512" ht="12.75">
      <c r="W2512" s="53"/>
    </row>
    <row r="2513" ht="12.75">
      <c r="W2513" s="53"/>
    </row>
    <row r="2514" ht="12.75">
      <c r="W2514" s="53"/>
    </row>
    <row r="2515" ht="12.75">
      <c r="W2515" s="53"/>
    </row>
    <row r="2516" ht="12.75">
      <c r="W2516" s="53"/>
    </row>
    <row r="2517" ht="12.75">
      <c r="W2517" s="53"/>
    </row>
    <row r="2518" ht="12.75">
      <c r="W2518" s="53"/>
    </row>
    <row r="2519" ht="12.75">
      <c r="W2519" s="53"/>
    </row>
    <row r="2520" ht="12.75">
      <c r="W2520" s="53"/>
    </row>
    <row r="2521" ht="12.75">
      <c r="W2521" s="53"/>
    </row>
    <row r="2522" ht="12.75">
      <c r="W2522" s="53"/>
    </row>
    <row r="2523" ht="12.75">
      <c r="W2523" s="53"/>
    </row>
    <row r="2524" ht="12.75">
      <c r="W2524" s="53"/>
    </row>
    <row r="2525" ht="12.75">
      <c r="W2525" s="53"/>
    </row>
    <row r="2526" ht="12.75">
      <c r="W2526" s="53"/>
    </row>
    <row r="2527" ht="12.75">
      <c r="W2527" s="53"/>
    </row>
    <row r="2528" ht="12.75">
      <c r="W2528" s="53"/>
    </row>
    <row r="2529" ht="12.75">
      <c r="W2529" s="53"/>
    </row>
    <row r="2530" ht="12.75">
      <c r="W2530" s="53"/>
    </row>
    <row r="2531" ht="12.75">
      <c r="W2531" s="53"/>
    </row>
    <row r="2532" ht="12.75">
      <c r="W2532" s="53"/>
    </row>
    <row r="2533" ht="12.75">
      <c r="W2533" s="53"/>
    </row>
    <row r="2534" ht="12.75">
      <c r="W2534" s="53"/>
    </row>
    <row r="2535" ht="12.75">
      <c r="W2535" s="53"/>
    </row>
    <row r="2536" ht="12.75">
      <c r="W2536" s="53"/>
    </row>
    <row r="2537" ht="12.75">
      <c r="W2537" s="53"/>
    </row>
    <row r="2538" ht="12.75">
      <c r="W2538" s="53"/>
    </row>
    <row r="2539" ht="12.75">
      <c r="W2539" s="53"/>
    </row>
    <row r="2540" ht="12.75">
      <c r="W2540" s="53"/>
    </row>
    <row r="2541" ht="12.75">
      <c r="W2541" s="53"/>
    </row>
    <row r="2542" ht="12.75">
      <c r="W2542" s="53"/>
    </row>
    <row r="2543" ht="12.75">
      <c r="W2543" s="53"/>
    </row>
    <row r="2544" ht="12.75">
      <c r="W2544" s="53"/>
    </row>
    <row r="2545" ht="12.75">
      <c r="W2545" s="53"/>
    </row>
    <row r="2546" ht="12.75">
      <c r="W2546" s="53"/>
    </row>
    <row r="2547" ht="12.75">
      <c r="W2547" s="53"/>
    </row>
    <row r="2548" ht="12.75">
      <c r="W2548" s="53"/>
    </row>
    <row r="2549" ht="12.75">
      <c r="W2549" s="53"/>
    </row>
    <row r="2550" ht="12.75">
      <c r="W2550" s="53"/>
    </row>
    <row r="2551" ht="12.75">
      <c r="W2551" s="53"/>
    </row>
    <row r="2552" ht="12.75">
      <c r="W2552" s="53"/>
    </row>
    <row r="2553" ht="12.75">
      <c r="W2553" s="53"/>
    </row>
    <row r="2554" ht="12.75">
      <c r="W2554" s="53"/>
    </row>
    <row r="2555" ht="12.75">
      <c r="W2555" s="53"/>
    </row>
    <row r="2556" ht="12.75">
      <c r="W2556" s="53"/>
    </row>
    <row r="2557" ht="12.75">
      <c r="W2557" s="53"/>
    </row>
    <row r="2558" ht="12.75">
      <c r="W2558" s="53"/>
    </row>
    <row r="2559" ht="12.75">
      <c r="W2559" s="53"/>
    </row>
    <row r="2560" ht="12.75">
      <c r="W2560" s="53"/>
    </row>
    <row r="2561" ht="12.75">
      <c r="W2561" s="53"/>
    </row>
    <row r="2562" ht="12.75">
      <c r="W2562" s="53"/>
    </row>
    <row r="2563" ht="12.75">
      <c r="W2563" s="53"/>
    </row>
    <row r="2564" ht="12.75">
      <c r="W2564" s="53"/>
    </row>
    <row r="2565" ht="12.75">
      <c r="W2565" s="53"/>
    </row>
    <row r="2566" ht="12.75">
      <c r="W2566" s="53"/>
    </row>
    <row r="2567" ht="12.75">
      <c r="W2567" s="53"/>
    </row>
    <row r="2568" ht="12.75">
      <c r="W2568" s="53"/>
    </row>
    <row r="2569" ht="12.75">
      <c r="W2569" s="53"/>
    </row>
    <row r="2570" ht="12.75">
      <c r="W2570" s="53"/>
    </row>
    <row r="2571" ht="12.75">
      <c r="W2571" s="53"/>
    </row>
    <row r="2572" ht="12.75">
      <c r="W2572" s="53"/>
    </row>
    <row r="2573" ht="12.75">
      <c r="W2573" s="53"/>
    </row>
    <row r="2574" ht="12.75">
      <c r="W2574" s="53"/>
    </row>
    <row r="2575" ht="12.75">
      <c r="W2575" s="53"/>
    </row>
    <row r="2576" ht="12.75">
      <c r="W2576" s="53"/>
    </row>
    <row r="2577" ht="12.75">
      <c r="W2577" s="53"/>
    </row>
    <row r="2578" ht="12.75">
      <c r="W2578" s="53"/>
    </row>
    <row r="2579" ht="12.75">
      <c r="W2579" s="53"/>
    </row>
    <row r="2580" ht="12.75">
      <c r="W2580" s="53"/>
    </row>
    <row r="2581" ht="12.75">
      <c r="W2581" s="53"/>
    </row>
    <row r="2582" ht="12.75">
      <c r="W2582" s="53"/>
    </row>
    <row r="2583" ht="12.75">
      <c r="W2583" s="53"/>
    </row>
    <row r="2584" ht="12.75">
      <c r="W2584" s="53"/>
    </row>
    <row r="2585" ht="12.75">
      <c r="W2585" s="53"/>
    </row>
    <row r="2586" ht="12.75">
      <c r="W2586" s="53"/>
    </row>
    <row r="2587" ht="12.75">
      <c r="W2587" s="53"/>
    </row>
    <row r="2588" ht="12.75">
      <c r="W2588" s="53"/>
    </row>
    <row r="2589" ht="12.75">
      <c r="W2589" s="53"/>
    </row>
    <row r="2590" ht="12.75">
      <c r="W2590" s="53"/>
    </row>
    <row r="2591" ht="12.75">
      <c r="W2591" s="53"/>
    </row>
    <row r="2592" ht="12.75">
      <c r="W2592" s="53"/>
    </row>
    <row r="2593" ht="12.75">
      <c r="W2593" s="53"/>
    </row>
    <row r="2594" ht="12.75">
      <c r="W2594" s="53"/>
    </row>
    <row r="2595" ht="12.75">
      <c r="W2595" s="53"/>
    </row>
    <row r="2596" ht="12.75">
      <c r="W2596" s="53"/>
    </row>
    <row r="2597" ht="12.75">
      <c r="W2597" s="53"/>
    </row>
    <row r="2598" ht="12.75">
      <c r="W2598" s="53"/>
    </row>
    <row r="2599" ht="12.75">
      <c r="W2599" s="53"/>
    </row>
    <row r="2600" ht="12.75">
      <c r="W2600" s="53"/>
    </row>
    <row r="2601" ht="12.75">
      <c r="W2601" s="53"/>
    </row>
    <row r="2602" ht="12.75">
      <c r="W2602" s="53"/>
    </row>
    <row r="2603" ht="12.75">
      <c r="W2603" s="53"/>
    </row>
    <row r="2604" ht="12.75">
      <c r="W2604" s="53"/>
    </row>
    <row r="2605" ht="12.75">
      <c r="W2605" s="53"/>
    </row>
    <row r="2606" ht="12.75">
      <c r="W2606" s="53"/>
    </row>
    <row r="2607" ht="12.75">
      <c r="W2607" s="53"/>
    </row>
    <row r="2608" ht="12.75">
      <c r="W2608" s="53"/>
    </row>
    <row r="2609" ht="12.75">
      <c r="W2609" s="53"/>
    </row>
    <row r="2610" ht="12.75">
      <c r="W2610" s="53"/>
    </row>
    <row r="2611" ht="12.75">
      <c r="W2611" s="53"/>
    </row>
    <row r="2612" ht="12.75">
      <c r="W2612" s="53"/>
    </row>
    <row r="2613" ht="12.75">
      <c r="W2613" s="53"/>
    </row>
    <row r="2614" ht="12.75">
      <c r="W2614" s="53"/>
    </row>
    <row r="2615" ht="12.75">
      <c r="W2615" s="53"/>
    </row>
    <row r="2616" ht="12.75">
      <c r="W2616" s="53"/>
    </row>
    <row r="2617" ht="12.75">
      <c r="W2617" s="53"/>
    </row>
    <row r="2618" ht="12.75">
      <c r="W2618" s="53"/>
    </row>
    <row r="2619" ht="12.75">
      <c r="W2619" s="53"/>
    </row>
    <row r="2620" ht="12.75">
      <c r="W2620" s="53"/>
    </row>
    <row r="2621" ht="12.75">
      <c r="W2621" s="53"/>
    </row>
    <row r="2622" ht="12.75">
      <c r="W2622" s="53"/>
    </row>
    <row r="2623" ht="12.75">
      <c r="W2623" s="53"/>
    </row>
    <row r="2624" ht="12.75">
      <c r="W2624" s="53"/>
    </row>
    <row r="2625" ht="12.75">
      <c r="W2625" s="53"/>
    </row>
    <row r="2626" ht="12.75">
      <c r="W2626" s="53"/>
    </row>
    <row r="2627" ht="12.75">
      <c r="W2627" s="53"/>
    </row>
    <row r="2628" ht="12.75">
      <c r="W2628" s="53"/>
    </row>
    <row r="2629" ht="12.75">
      <c r="W2629" s="53"/>
    </row>
    <row r="2630" ht="12.75">
      <c r="W2630" s="53"/>
    </row>
    <row r="2631" ht="12.75">
      <c r="W2631" s="53"/>
    </row>
    <row r="2632" ht="12.75">
      <c r="W2632" s="53"/>
    </row>
    <row r="2633" ht="12.75">
      <c r="W2633" s="53"/>
    </row>
    <row r="2634" ht="12.75">
      <c r="W2634" s="53"/>
    </row>
    <row r="2635" ht="12.75">
      <c r="W2635" s="53"/>
    </row>
    <row r="2636" ht="12.75">
      <c r="W2636" s="53"/>
    </row>
    <row r="2637" ht="12.75">
      <c r="W2637" s="53"/>
    </row>
    <row r="2638" ht="12.75">
      <c r="W2638" s="53"/>
    </row>
    <row r="2639" ht="12.75">
      <c r="W2639" s="53"/>
    </row>
    <row r="2640" ht="12.75">
      <c r="W2640" s="53"/>
    </row>
    <row r="2641" ht="12.75">
      <c r="W2641" s="53"/>
    </row>
    <row r="2642" ht="12.75">
      <c r="W2642" s="53"/>
    </row>
    <row r="2643" ht="12.75">
      <c r="W2643" s="53"/>
    </row>
    <row r="2644" ht="12.75">
      <c r="W2644" s="53"/>
    </row>
    <row r="2645" ht="12.75">
      <c r="W2645" s="53"/>
    </row>
    <row r="2646" ht="12.75">
      <c r="W2646" s="53"/>
    </row>
    <row r="2647" ht="12.75">
      <c r="W2647" s="53"/>
    </row>
    <row r="2648" ht="12.75">
      <c r="W2648" s="53"/>
    </row>
    <row r="2649" ht="12.75">
      <c r="W2649" s="53"/>
    </row>
    <row r="2650" ht="12.75">
      <c r="W2650" s="53"/>
    </row>
    <row r="2651" ht="12.75">
      <c r="W2651" s="53"/>
    </row>
    <row r="2652" ht="12.75">
      <c r="W2652" s="53"/>
    </row>
    <row r="2653" ht="12.75">
      <c r="W2653" s="53"/>
    </row>
    <row r="2654" ht="12.75">
      <c r="W2654" s="53"/>
    </row>
    <row r="2655" ht="12.75">
      <c r="W2655" s="53"/>
    </row>
    <row r="2656" ht="12.75">
      <c r="W2656" s="53"/>
    </row>
    <row r="2657" ht="12.75">
      <c r="W2657" s="53"/>
    </row>
    <row r="2658" ht="12.75">
      <c r="W2658" s="53"/>
    </row>
    <row r="2659" ht="12.75">
      <c r="W2659" s="53"/>
    </row>
    <row r="2660" ht="12.75">
      <c r="W2660" s="53"/>
    </row>
    <row r="2661" ht="12.75">
      <c r="W2661" s="53"/>
    </row>
    <row r="2662" ht="12.75">
      <c r="W2662" s="53"/>
    </row>
    <row r="2663" ht="12.75">
      <c r="W2663" s="53"/>
    </row>
    <row r="2664" ht="12.75">
      <c r="W2664" s="53"/>
    </row>
    <row r="2665" ht="12.75">
      <c r="W2665" s="53"/>
    </row>
    <row r="2666" ht="12.75">
      <c r="W2666" s="53"/>
    </row>
    <row r="2667" ht="12.75">
      <c r="W2667" s="53"/>
    </row>
    <row r="2668" ht="12.75">
      <c r="W2668" s="53"/>
    </row>
    <row r="2669" ht="12.75">
      <c r="W2669" s="53"/>
    </row>
    <row r="2670" ht="12.75">
      <c r="W2670" s="53"/>
    </row>
    <row r="2671" ht="12.75">
      <c r="W2671" s="53"/>
    </row>
    <row r="2672" ht="12.75">
      <c r="W2672" s="53"/>
    </row>
    <row r="2673" ht="12.75">
      <c r="W2673" s="53"/>
    </row>
    <row r="2674" ht="12.75">
      <c r="W2674" s="53"/>
    </row>
    <row r="2675" ht="12.75">
      <c r="W2675" s="53"/>
    </row>
    <row r="2676" ht="12.75">
      <c r="W2676" s="53"/>
    </row>
    <row r="2677" ht="12.75">
      <c r="W2677" s="53"/>
    </row>
    <row r="2678" ht="12.75">
      <c r="W2678" s="53"/>
    </row>
    <row r="2679" ht="12.75">
      <c r="W2679" s="53"/>
    </row>
    <row r="2680" ht="12.75">
      <c r="W2680" s="53"/>
    </row>
    <row r="2681" ht="12.75">
      <c r="W2681" s="53"/>
    </row>
    <row r="2682" ht="12.75">
      <c r="W2682" s="53"/>
    </row>
    <row r="2683" ht="12.75">
      <c r="W2683" s="53"/>
    </row>
    <row r="2684" ht="12.75">
      <c r="W2684" s="53"/>
    </row>
    <row r="2685" ht="12.75">
      <c r="W2685" s="53"/>
    </row>
    <row r="2686" ht="12.75">
      <c r="W2686" s="53"/>
    </row>
    <row r="2687" ht="12.75">
      <c r="W2687" s="53"/>
    </row>
    <row r="2688" ht="12.75">
      <c r="W2688" s="53"/>
    </row>
    <row r="2689" ht="12.75">
      <c r="W2689" s="53"/>
    </row>
    <row r="2690" ht="12.75">
      <c r="W2690" s="53"/>
    </row>
    <row r="2691" ht="12.75">
      <c r="W2691" s="53"/>
    </row>
    <row r="2692" ht="12.75">
      <c r="W2692" s="53"/>
    </row>
    <row r="2693" ht="12.75">
      <c r="W2693" s="53"/>
    </row>
    <row r="2694" ht="12.75">
      <c r="W2694" s="53"/>
    </row>
    <row r="2695" ht="12.75">
      <c r="W2695" s="53"/>
    </row>
    <row r="2696" ht="12.75">
      <c r="W2696" s="53"/>
    </row>
    <row r="2697" ht="12.75">
      <c r="W2697" s="53"/>
    </row>
    <row r="2698" ht="12.75">
      <c r="W2698" s="53"/>
    </row>
    <row r="2699" ht="12.75">
      <c r="W2699" s="53"/>
    </row>
    <row r="2700" ht="12.75">
      <c r="W2700" s="53"/>
    </row>
    <row r="2701" ht="12.75">
      <c r="W2701" s="53"/>
    </row>
    <row r="2702" ht="12.75">
      <c r="W2702" s="53"/>
    </row>
    <row r="2703" ht="12.75">
      <c r="W2703" s="53"/>
    </row>
    <row r="2704" ht="12.75">
      <c r="W2704" s="53"/>
    </row>
    <row r="2705" ht="12.75">
      <c r="W2705" s="53"/>
    </row>
    <row r="2706" ht="12.75">
      <c r="W2706" s="53"/>
    </row>
    <row r="2707" ht="12.75">
      <c r="W2707" s="53"/>
    </row>
    <row r="2708" ht="12.75">
      <c r="W2708" s="53"/>
    </row>
    <row r="2709" ht="12.75">
      <c r="W2709" s="53"/>
    </row>
    <row r="2710" ht="12.75">
      <c r="W2710" s="53"/>
    </row>
    <row r="2711" ht="12.75">
      <c r="W2711" s="53"/>
    </row>
    <row r="2712" ht="12.75">
      <c r="W2712" s="53"/>
    </row>
    <row r="2713" ht="12.75">
      <c r="W2713" s="53"/>
    </row>
    <row r="2714" ht="12.75">
      <c r="W2714" s="53"/>
    </row>
    <row r="2715" ht="12.75">
      <c r="W2715" s="53"/>
    </row>
    <row r="2716" ht="12.75">
      <c r="W2716" s="53"/>
    </row>
    <row r="2717" ht="12.75">
      <c r="W2717" s="53"/>
    </row>
    <row r="2718" ht="12.75">
      <c r="W2718" s="53"/>
    </row>
    <row r="2719" ht="12.75">
      <c r="W2719" s="53"/>
    </row>
    <row r="2720" ht="12.75">
      <c r="W2720" s="53"/>
    </row>
    <row r="2721" ht="12.75">
      <c r="W2721" s="53"/>
    </row>
    <row r="2722" ht="12.75">
      <c r="W2722" s="53"/>
    </row>
    <row r="2723" ht="12.75">
      <c r="W2723" s="53"/>
    </row>
    <row r="2724" ht="12.75">
      <c r="W2724" s="53"/>
    </row>
    <row r="2725" ht="12.75">
      <c r="W2725" s="53"/>
    </row>
    <row r="2726" ht="12.75">
      <c r="W2726" s="53"/>
    </row>
    <row r="2727" ht="12.75">
      <c r="W2727" s="53"/>
    </row>
    <row r="2728" ht="12.75">
      <c r="W2728" s="53"/>
    </row>
    <row r="2729" ht="12.75">
      <c r="W2729" s="53"/>
    </row>
    <row r="2730" ht="12.75">
      <c r="W2730" s="53"/>
    </row>
    <row r="2731" ht="12.75">
      <c r="W2731" s="53"/>
    </row>
    <row r="2732" ht="12.75">
      <c r="W2732" s="53"/>
    </row>
    <row r="2733" ht="12.75">
      <c r="W2733" s="53"/>
    </row>
    <row r="2734" ht="12.75">
      <c r="W2734" s="53"/>
    </row>
    <row r="2735" ht="12.75">
      <c r="W2735" s="53"/>
    </row>
    <row r="2736" ht="12.75">
      <c r="W2736" s="53"/>
    </row>
    <row r="2737" ht="12.75">
      <c r="W2737" s="53"/>
    </row>
    <row r="2738" ht="12.75">
      <c r="W2738" s="53"/>
    </row>
    <row r="2739" ht="12.75">
      <c r="W2739" s="53"/>
    </row>
    <row r="2740" ht="12.75">
      <c r="W2740" s="53"/>
    </row>
    <row r="2741" ht="12.75">
      <c r="W2741" s="53"/>
    </row>
    <row r="2742" ht="12.75">
      <c r="W2742" s="53"/>
    </row>
    <row r="2743" ht="12.75">
      <c r="W2743" s="53"/>
    </row>
    <row r="2744" ht="12.75">
      <c r="W2744" s="53"/>
    </row>
    <row r="2745" ht="12.75">
      <c r="W2745" s="53"/>
    </row>
    <row r="2746" ht="12.75">
      <c r="W2746" s="53"/>
    </row>
    <row r="2747" ht="12.75">
      <c r="W2747" s="53"/>
    </row>
    <row r="2748" ht="12.75">
      <c r="W2748" s="53"/>
    </row>
    <row r="2749" ht="12.75">
      <c r="W2749" s="53"/>
    </row>
    <row r="2750" ht="12.75">
      <c r="W2750" s="53"/>
    </row>
    <row r="2751" ht="12.75">
      <c r="W2751" s="53"/>
    </row>
    <row r="2752" ht="12.75">
      <c r="W2752" s="53"/>
    </row>
    <row r="2753" ht="12.75">
      <c r="W2753" s="53"/>
    </row>
    <row r="2754" ht="12.75">
      <c r="W2754" s="53"/>
    </row>
    <row r="2755" ht="12.75">
      <c r="W2755" s="53"/>
    </row>
    <row r="2756" ht="12.75">
      <c r="W2756" s="53"/>
    </row>
    <row r="2757" ht="12.75">
      <c r="W2757" s="53"/>
    </row>
    <row r="2758" ht="12.75">
      <c r="W2758" s="53"/>
    </row>
    <row r="2759" ht="12.75">
      <c r="W2759" s="53"/>
    </row>
    <row r="2760" ht="12.75">
      <c r="W2760" s="53"/>
    </row>
    <row r="2761" ht="12.75">
      <c r="W2761" s="53"/>
    </row>
    <row r="2762" ht="12.75">
      <c r="W2762" s="53"/>
    </row>
    <row r="2763" ht="12.75">
      <c r="W2763" s="53"/>
    </row>
    <row r="2764" ht="12.75">
      <c r="W2764" s="53"/>
    </row>
    <row r="2765" ht="12.75">
      <c r="W2765" s="53"/>
    </row>
    <row r="2766" ht="12.75">
      <c r="W2766" s="53"/>
    </row>
    <row r="2767" ht="12.75">
      <c r="W2767" s="53"/>
    </row>
    <row r="2768" ht="12.75">
      <c r="W2768" s="53"/>
    </row>
    <row r="2769" ht="12.75">
      <c r="W2769" s="53"/>
    </row>
    <row r="2770" ht="12.75">
      <c r="W2770" s="53"/>
    </row>
    <row r="2771" ht="12.75">
      <c r="W2771" s="53"/>
    </row>
    <row r="2772" ht="12.75">
      <c r="W2772" s="53"/>
    </row>
    <row r="2773" ht="12.75">
      <c r="W2773" s="53"/>
    </row>
    <row r="2774" ht="12.75">
      <c r="W2774" s="53"/>
    </row>
    <row r="2775" ht="12.75">
      <c r="W2775" s="53"/>
    </row>
    <row r="2776" ht="12.75">
      <c r="W2776" s="53"/>
    </row>
    <row r="2777" ht="12.75">
      <c r="W2777" s="53"/>
    </row>
    <row r="2778" ht="12.75">
      <c r="W2778" s="53"/>
    </row>
    <row r="2779" ht="12.75">
      <c r="W2779" s="53"/>
    </row>
    <row r="2780" ht="12.75">
      <c r="W2780" s="53"/>
    </row>
    <row r="2781" ht="12.75">
      <c r="W2781" s="53"/>
    </row>
    <row r="2782" ht="12.75">
      <c r="W2782" s="53"/>
    </row>
    <row r="2783" ht="12.75">
      <c r="W2783" s="53"/>
    </row>
    <row r="2784" ht="12.75">
      <c r="W2784" s="53"/>
    </row>
    <row r="2785" ht="12.75">
      <c r="W2785" s="53"/>
    </row>
    <row r="2786" ht="12.75">
      <c r="W2786" s="53"/>
    </row>
    <row r="2787" ht="12.75">
      <c r="W2787" s="53"/>
    </row>
    <row r="2788" ht="12.75">
      <c r="W2788" s="53"/>
    </row>
    <row r="2789" ht="12.75">
      <c r="W2789" s="53"/>
    </row>
    <row r="2790" ht="12.75">
      <c r="W2790" s="53"/>
    </row>
    <row r="2791" ht="12.75">
      <c r="W2791" s="53"/>
    </row>
    <row r="2792" ht="12.75">
      <c r="W2792" s="53"/>
    </row>
    <row r="2793" ht="12.75">
      <c r="W2793" s="53"/>
    </row>
    <row r="2794" ht="12.75">
      <c r="W2794" s="53"/>
    </row>
    <row r="2795" ht="12.75">
      <c r="W2795" s="53"/>
    </row>
    <row r="2796" ht="12.75">
      <c r="W2796" s="53"/>
    </row>
    <row r="2797" ht="12.75">
      <c r="W2797" s="53"/>
    </row>
    <row r="2798" ht="12.75">
      <c r="W2798" s="53"/>
    </row>
    <row r="2799" ht="12.75">
      <c r="W2799" s="53"/>
    </row>
    <row r="2800" ht="12.75">
      <c r="W2800" s="53"/>
    </row>
    <row r="2801" ht="12.75">
      <c r="W2801" s="53"/>
    </row>
    <row r="2802" ht="12.75">
      <c r="W2802" s="53"/>
    </row>
    <row r="2803" ht="12.75">
      <c r="W2803" s="53"/>
    </row>
    <row r="2804" ht="12.75">
      <c r="W2804" s="53"/>
    </row>
    <row r="2805" ht="12.75">
      <c r="W2805" s="53"/>
    </row>
    <row r="2806" ht="12.75">
      <c r="W2806" s="53"/>
    </row>
    <row r="2807" ht="12.75">
      <c r="W2807" s="53"/>
    </row>
    <row r="2808" ht="12.75">
      <c r="W2808" s="53"/>
    </row>
    <row r="2809" ht="12.75">
      <c r="W2809" s="53"/>
    </row>
    <row r="2810" ht="12.75">
      <c r="W2810" s="53"/>
    </row>
    <row r="2811" ht="12.75">
      <c r="W2811" s="53"/>
    </row>
    <row r="2812" ht="12.75">
      <c r="W2812" s="53"/>
    </row>
    <row r="2813" ht="12.75">
      <c r="W2813" s="53"/>
    </row>
    <row r="2814" ht="12.75">
      <c r="W2814" s="53"/>
    </row>
    <row r="2815" ht="12.75">
      <c r="W2815" s="53"/>
    </row>
    <row r="2816" ht="12.75">
      <c r="W2816" s="53"/>
    </row>
    <row r="2817" ht="12.75">
      <c r="W2817" s="53"/>
    </row>
    <row r="2818" ht="12.75">
      <c r="W2818" s="53"/>
    </row>
    <row r="2819" ht="12.75">
      <c r="W2819" s="53"/>
    </row>
    <row r="2820" ht="12.75">
      <c r="W2820" s="53"/>
    </row>
    <row r="2821" ht="12.75">
      <c r="W2821" s="53"/>
    </row>
    <row r="2822" ht="12.75">
      <c r="W2822" s="53"/>
    </row>
    <row r="2823" ht="12.75">
      <c r="W2823" s="53"/>
    </row>
    <row r="2824" ht="12.75">
      <c r="W2824" s="53"/>
    </row>
    <row r="2825" ht="12.75">
      <c r="W2825" s="53"/>
    </row>
    <row r="2826" ht="12.75">
      <c r="W2826" s="53"/>
    </row>
    <row r="2827" ht="12.75">
      <c r="W2827" s="53"/>
    </row>
    <row r="2828" ht="12.75">
      <c r="W2828" s="53"/>
    </row>
    <row r="2829" ht="12.75">
      <c r="W2829" s="53"/>
    </row>
    <row r="2830" ht="12.75">
      <c r="W2830" s="53"/>
    </row>
    <row r="2831" ht="12.75">
      <c r="W2831" s="53"/>
    </row>
    <row r="2832" ht="12.75">
      <c r="W2832" s="53"/>
    </row>
    <row r="2833" ht="12.75">
      <c r="W2833" s="53"/>
    </row>
    <row r="2834" ht="12.75">
      <c r="W2834" s="53"/>
    </row>
    <row r="2835" ht="12.75">
      <c r="W2835" s="53"/>
    </row>
    <row r="2836" ht="12.75">
      <c r="W2836" s="53"/>
    </row>
    <row r="2837" ht="12.75">
      <c r="W2837" s="53"/>
    </row>
    <row r="2838" ht="12.75">
      <c r="W2838" s="53"/>
    </row>
    <row r="2839" ht="12.75">
      <c r="W2839" s="53"/>
    </row>
    <row r="2840" ht="12.75">
      <c r="W2840" s="53"/>
    </row>
    <row r="2841" ht="12.75">
      <c r="W2841" s="53"/>
    </row>
    <row r="2842" ht="12.75">
      <c r="W2842" s="53"/>
    </row>
    <row r="2843" ht="12.75">
      <c r="W2843" s="53"/>
    </row>
    <row r="2844" ht="12.75">
      <c r="W2844" s="53"/>
    </row>
    <row r="2845" ht="12.75">
      <c r="W2845" s="53"/>
    </row>
    <row r="2846" ht="12.75">
      <c r="W2846" s="53"/>
    </row>
    <row r="2847" ht="12.75">
      <c r="W2847" s="53"/>
    </row>
    <row r="2848" ht="12.75">
      <c r="W2848" s="53"/>
    </row>
    <row r="2849" ht="12.75">
      <c r="W2849" s="53"/>
    </row>
    <row r="2850" ht="12.75">
      <c r="W2850" s="53"/>
    </row>
    <row r="2851" ht="12.75">
      <c r="W2851" s="53"/>
    </row>
    <row r="2852" ht="12.75">
      <c r="W2852" s="53"/>
    </row>
    <row r="2853" ht="12.75">
      <c r="W2853" s="53"/>
    </row>
    <row r="2854" ht="12.75">
      <c r="W2854" s="53"/>
    </row>
    <row r="2855" ht="12.75">
      <c r="W2855" s="53"/>
    </row>
    <row r="2856" ht="12.75">
      <c r="W2856" s="53"/>
    </row>
    <row r="2857" ht="12.75">
      <c r="W2857" s="53"/>
    </row>
    <row r="2858" ht="12.75">
      <c r="W2858" s="53"/>
    </row>
    <row r="2859" ht="12.75">
      <c r="W2859" s="53"/>
    </row>
    <row r="2860" ht="12.75">
      <c r="W2860" s="53"/>
    </row>
    <row r="2861" ht="12.75">
      <c r="W2861" s="53"/>
    </row>
    <row r="2862" ht="12.75">
      <c r="W2862" s="53"/>
    </row>
    <row r="2863" ht="12.75">
      <c r="W2863" s="53"/>
    </row>
    <row r="2864" ht="12.75">
      <c r="W2864" s="53"/>
    </row>
    <row r="2865" ht="12.75">
      <c r="W2865" s="53"/>
    </row>
    <row r="2866" ht="12.75">
      <c r="W2866" s="53"/>
    </row>
    <row r="2867" ht="12.75">
      <c r="W2867" s="53"/>
    </row>
    <row r="2868" ht="12.75">
      <c r="W2868" s="53"/>
    </row>
    <row r="2869" ht="12.75">
      <c r="W2869" s="53"/>
    </row>
    <row r="2870" ht="12.75">
      <c r="W2870" s="53"/>
    </row>
    <row r="2871" ht="12.75">
      <c r="W2871" s="53"/>
    </row>
    <row r="2872" ht="12.75">
      <c r="W2872" s="53"/>
    </row>
    <row r="2873" ht="12.75">
      <c r="W2873" s="53"/>
    </row>
    <row r="2874" ht="12.75">
      <c r="W2874" s="53"/>
    </row>
    <row r="2875" ht="12.75">
      <c r="W2875" s="53"/>
    </row>
    <row r="2876" ht="12.75">
      <c r="W2876" s="53"/>
    </row>
    <row r="2877" ht="12.75">
      <c r="W2877" s="53"/>
    </row>
    <row r="2878" ht="12.75">
      <c r="W2878" s="53"/>
    </row>
    <row r="2879" ht="12.75">
      <c r="W2879" s="53"/>
    </row>
    <row r="2880" ht="12.75">
      <c r="W2880" s="53"/>
    </row>
    <row r="2881" ht="12.75">
      <c r="W2881" s="53"/>
    </row>
    <row r="2882" ht="12.75">
      <c r="W2882" s="53"/>
    </row>
    <row r="2883" ht="12.75">
      <c r="W2883" s="53"/>
    </row>
    <row r="2884" ht="12.75">
      <c r="W2884" s="53"/>
    </row>
    <row r="2885" ht="12.75">
      <c r="W2885" s="53"/>
    </row>
    <row r="2886" ht="12.75">
      <c r="W2886" s="53"/>
    </row>
    <row r="2887" ht="12.75">
      <c r="W2887" s="53"/>
    </row>
    <row r="2888" ht="12.75">
      <c r="W2888" s="53"/>
    </row>
    <row r="2889" ht="12.75">
      <c r="W2889" s="53"/>
    </row>
    <row r="2890" ht="12.75">
      <c r="W2890" s="53"/>
    </row>
    <row r="2891" ht="12.75">
      <c r="W2891" s="53"/>
    </row>
    <row r="2892" ht="12.75">
      <c r="W2892" s="53"/>
    </row>
    <row r="2893" ht="12.75">
      <c r="W2893" s="53"/>
    </row>
    <row r="2894" ht="12.75">
      <c r="W2894" s="53"/>
    </row>
    <row r="2895" ht="12.75">
      <c r="W2895" s="53"/>
    </row>
    <row r="2896" ht="12.75">
      <c r="W2896" s="53"/>
    </row>
    <row r="2897" ht="12.75">
      <c r="W2897" s="53"/>
    </row>
    <row r="2898" ht="12.75">
      <c r="W2898" s="53"/>
    </row>
    <row r="2899" ht="12.75">
      <c r="W2899" s="53"/>
    </row>
    <row r="2900" ht="12.75">
      <c r="W2900" s="53"/>
    </row>
    <row r="2901" ht="12.75">
      <c r="W2901" s="53"/>
    </row>
    <row r="2902" ht="12.75">
      <c r="W2902" s="53"/>
    </row>
    <row r="2903" ht="12.75">
      <c r="W2903" s="53"/>
    </row>
    <row r="2904" ht="12.75">
      <c r="W2904" s="53"/>
    </row>
    <row r="2905" ht="12.75">
      <c r="W2905" s="53"/>
    </row>
    <row r="2906" ht="12.75">
      <c r="W2906" s="53"/>
    </row>
    <row r="2907" ht="12.75">
      <c r="W2907" s="53"/>
    </row>
    <row r="2908" ht="12.75">
      <c r="W2908" s="53"/>
    </row>
    <row r="2909" ht="12.75">
      <c r="W2909" s="53"/>
    </row>
    <row r="2910" ht="12.75">
      <c r="W2910" s="53"/>
    </row>
    <row r="2911" ht="12.75">
      <c r="W2911" s="53"/>
    </row>
    <row r="2912" ht="12.75">
      <c r="W2912" s="53"/>
    </row>
    <row r="2913" ht="12.75">
      <c r="W2913" s="53"/>
    </row>
    <row r="2914" ht="12.75">
      <c r="W2914" s="53"/>
    </row>
    <row r="2915" ht="12.75">
      <c r="W2915" s="53"/>
    </row>
    <row r="2916" ht="12.75">
      <c r="W2916" s="53"/>
    </row>
    <row r="2917" ht="12.75">
      <c r="W2917" s="53"/>
    </row>
    <row r="2918" ht="12.75">
      <c r="W2918" s="53"/>
    </row>
    <row r="2919" ht="12.75">
      <c r="W2919" s="53"/>
    </row>
    <row r="2920" ht="12.75">
      <c r="W2920" s="53"/>
    </row>
    <row r="2921" ht="12.75">
      <c r="W2921" s="53"/>
    </row>
    <row r="2922" ht="12.75">
      <c r="W2922" s="53"/>
    </row>
    <row r="2923" ht="12.75">
      <c r="W2923" s="53"/>
    </row>
    <row r="2924" ht="12.75">
      <c r="W2924" s="53"/>
    </row>
    <row r="2925" ht="12.75">
      <c r="W2925" s="53"/>
    </row>
    <row r="2926" ht="12.75">
      <c r="W2926" s="53"/>
    </row>
    <row r="2927" ht="12.75">
      <c r="W2927" s="53"/>
    </row>
    <row r="2928" ht="12.75">
      <c r="W2928" s="53"/>
    </row>
    <row r="2929" ht="12.75">
      <c r="W2929" s="53"/>
    </row>
    <row r="2930" ht="12.75">
      <c r="W2930" s="53"/>
    </row>
    <row r="2931" ht="12.75">
      <c r="W2931" s="53"/>
    </row>
    <row r="2932" ht="12.75">
      <c r="W2932" s="53"/>
    </row>
    <row r="2933" ht="12.75">
      <c r="W2933" s="53"/>
    </row>
    <row r="2934" ht="12.75">
      <c r="W2934" s="53"/>
    </row>
    <row r="2935" ht="12.75">
      <c r="W2935" s="53"/>
    </row>
    <row r="2936" ht="12.75">
      <c r="W2936" s="53"/>
    </row>
    <row r="2937" ht="12.75">
      <c r="W2937" s="53"/>
    </row>
    <row r="2938" ht="12.75">
      <c r="W2938" s="53"/>
    </row>
    <row r="2939" ht="12.75">
      <c r="W2939" s="53"/>
    </row>
    <row r="2940" ht="12.75">
      <c r="W2940" s="53"/>
    </row>
    <row r="2941" ht="12.75">
      <c r="W2941" s="53"/>
    </row>
    <row r="2942" ht="12.75">
      <c r="W2942" s="53"/>
    </row>
    <row r="2943" ht="12.75">
      <c r="W2943" s="53"/>
    </row>
    <row r="2944" ht="12.75">
      <c r="W2944" s="53"/>
    </row>
    <row r="2945" ht="12.75">
      <c r="W2945" s="53"/>
    </row>
    <row r="2946" ht="12.75">
      <c r="W2946" s="53"/>
    </row>
    <row r="2947" ht="12.75">
      <c r="W2947" s="53"/>
    </row>
    <row r="2948" ht="12.75">
      <c r="W2948" s="53"/>
    </row>
    <row r="2949" ht="12.75">
      <c r="W2949" s="53"/>
    </row>
    <row r="2950" ht="12.75">
      <c r="W2950" s="53"/>
    </row>
    <row r="2951" ht="12.75">
      <c r="W2951" s="53"/>
    </row>
    <row r="2952" ht="12.75">
      <c r="W2952" s="53"/>
    </row>
    <row r="2953" ht="12.75">
      <c r="W2953" s="53"/>
    </row>
    <row r="2954" ht="12.75">
      <c r="W2954" s="53"/>
    </row>
    <row r="2955" ht="12.75">
      <c r="W2955" s="53"/>
    </row>
    <row r="2956" ht="12.75">
      <c r="W2956" s="53"/>
    </row>
    <row r="2957" ht="12.75">
      <c r="W2957" s="53"/>
    </row>
    <row r="2958" ht="12.75">
      <c r="W2958" s="53"/>
    </row>
    <row r="2959" ht="12.75">
      <c r="W2959" s="53"/>
    </row>
    <row r="2960" ht="12.75">
      <c r="W2960" s="53"/>
    </row>
    <row r="2961" ht="12.75">
      <c r="W2961" s="53"/>
    </row>
    <row r="2962" ht="12.75">
      <c r="W2962" s="53"/>
    </row>
    <row r="2963" ht="12.75">
      <c r="W2963" s="53"/>
    </row>
    <row r="2964" ht="12.75">
      <c r="W2964" s="53"/>
    </row>
    <row r="2965" ht="12.75">
      <c r="W2965" s="53"/>
    </row>
    <row r="2966" ht="12.75">
      <c r="W2966" s="53"/>
    </row>
    <row r="2967" ht="12.75">
      <c r="W2967" s="53"/>
    </row>
    <row r="2968" ht="12.75">
      <c r="W2968" s="53"/>
    </row>
    <row r="2969" ht="12.75">
      <c r="W2969" s="53"/>
    </row>
    <row r="2970" ht="12.75">
      <c r="W2970" s="53"/>
    </row>
    <row r="2971" ht="12.75">
      <c r="W2971" s="53"/>
    </row>
    <row r="2972" ht="12.75">
      <c r="W2972" s="53"/>
    </row>
    <row r="2973" ht="12.75">
      <c r="W2973" s="53"/>
    </row>
    <row r="2974" ht="12.75">
      <c r="W2974" s="53"/>
    </row>
    <row r="2975" ht="12.75">
      <c r="W2975" s="53"/>
    </row>
    <row r="2976" ht="12.75">
      <c r="W2976" s="53"/>
    </row>
    <row r="2977" ht="12.75">
      <c r="W2977" s="53"/>
    </row>
    <row r="2978" ht="12.75">
      <c r="W2978" s="53"/>
    </row>
    <row r="2979" ht="12.75">
      <c r="W2979" s="53"/>
    </row>
    <row r="2980" ht="12.75">
      <c r="W2980" s="53"/>
    </row>
    <row r="2981" ht="12.75">
      <c r="W2981" s="53"/>
    </row>
    <row r="2982" ht="12.75">
      <c r="W2982" s="53"/>
    </row>
    <row r="2983" ht="12.75">
      <c r="W2983" s="53"/>
    </row>
    <row r="2984" ht="12.75">
      <c r="W2984" s="53"/>
    </row>
    <row r="2985" ht="12.75">
      <c r="W2985" s="53"/>
    </row>
    <row r="2986" ht="12.75">
      <c r="W2986" s="53"/>
    </row>
    <row r="2987" ht="12.75">
      <c r="W2987" s="53"/>
    </row>
    <row r="2988" ht="12.75">
      <c r="W2988" s="53"/>
    </row>
    <row r="2989" ht="12.75">
      <c r="W2989" s="53"/>
    </row>
    <row r="2990" ht="12.75">
      <c r="W2990" s="53"/>
    </row>
    <row r="2991" ht="12.75">
      <c r="W2991" s="53"/>
    </row>
    <row r="2992" ht="12.75">
      <c r="W2992" s="53"/>
    </row>
    <row r="2993" ht="12.75">
      <c r="W2993" s="53"/>
    </row>
    <row r="2994" ht="12.75">
      <c r="W2994" s="53"/>
    </row>
    <row r="2995" ht="12.75">
      <c r="W2995" s="53"/>
    </row>
    <row r="2996" ht="12.75">
      <c r="W2996" s="53"/>
    </row>
    <row r="2997" ht="12.75">
      <c r="W2997" s="53"/>
    </row>
    <row r="2998" ht="12.75">
      <c r="W2998" s="53"/>
    </row>
    <row r="2999" ht="12.75">
      <c r="W2999" s="53"/>
    </row>
    <row r="3000" ht="12.75">
      <c r="W3000" s="53"/>
    </row>
    <row r="3001" ht="12.75">
      <c r="W3001" s="53"/>
    </row>
    <row r="3002" ht="12.75">
      <c r="W3002" s="53"/>
    </row>
    <row r="3003" ht="12.75">
      <c r="W3003" s="53"/>
    </row>
    <row r="3004" ht="12.75">
      <c r="W3004" s="53"/>
    </row>
    <row r="3005" ht="12.75">
      <c r="W3005" s="53"/>
    </row>
    <row r="3006" ht="12.75">
      <c r="W3006" s="53"/>
    </row>
    <row r="3007" ht="12.75">
      <c r="W3007" s="53"/>
    </row>
    <row r="3008" ht="12.75">
      <c r="W3008" s="53"/>
    </row>
    <row r="3009" ht="12.75">
      <c r="W3009" s="53"/>
    </row>
    <row r="3010" ht="12.75">
      <c r="W3010" s="53"/>
    </row>
    <row r="3011" ht="12.75">
      <c r="W3011" s="53"/>
    </row>
    <row r="3012" ht="12.75">
      <c r="W3012" s="53"/>
    </row>
    <row r="3013" ht="12.75">
      <c r="W3013" s="53"/>
    </row>
    <row r="3014" ht="12.75">
      <c r="W3014" s="53"/>
    </row>
    <row r="3015" ht="12.75">
      <c r="W3015" s="53"/>
    </row>
    <row r="3016" ht="12.75">
      <c r="W3016" s="53"/>
    </row>
    <row r="3017" ht="12.75">
      <c r="W3017" s="53"/>
    </row>
    <row r="3018" ht="12.75">
      <c r="W3018" s="53"/>
    </row>
    <row r="3019" ht="12.75">
      <c r="W3019" s="53"/>
    </row>
    <row r="3020" ht="12.75">
      <c r="W3020" s="53"/>
    </row>
    <row r="3021" ht="12.75">
      <c r="W3021" s="53"/>
    </row>
    <row r="3022" ht="12.75">
      <c r="W3022" s="53"/>
    </row>
    <row r="3023" ht="12.75">
      <c r="W3023" s="53"/>
    </row>
    <row r="3024" ht="12.75">
      <c r="W3024" s="53"/>
    </row>
    <row r="3025" ht="12.75">
      <c r="W3025" s="53"/>
    </row>
    <row r="3026" ht="12.75">
      <c r="W3026" s="53"/>
    </row>
    <row r="3027" ht="12.75">
      <c r="W3027" s="53"/>
    </row>
    <row r="3028" ht="12.75">
      <c r="W3028" s="53"/>
    </row>
    <row r="3029" ht="12.75">
      <c r="W3029" s="53"/>
    </row>
    <row r="3030" ht="12.75">
      <c r="W3030" s="53"/>
    </row>
    <row r="3031" ht="12.75">
      <c r="W3031" s="53"/>
    </row>
    <row r="3032" ht="12.75">
      <c r="W3032" s="53"/>
    </row>
    <row r="3033" ht="12.75">
      <c r="W3033" s="53"/>
    </row>
    <row r="3034" ht="12.75">
      <c r="W3034" s="53"/>
    </row>
    <row r="3035" ht="12.75">
      <c r="W3035" s="53"/>
    </row>
    <row r="3036" ht="12.75">
      <c r="W3036" s="53"/>
    </row>
    <row r="3037" ht="12.75">
      <c r="W3037" s="53"/>
    </row>
    <row r="3038" ht="12.75">
      <c r="W3038" s="53"/>
    </row>
    <row r="3039" ht="12.75">
      <c r="W3039" s="53"/>
    </row>
    <row r="3040" ht="12.75">
      <c r="W3040" s="53"/>
    </row>
    <row r="3041" ht="12.75">
      <c r="W3041" s="53"/>
    </row>
    <row r="3042" ht="12.75">
      <c r="W3042" s="53"/>
    </row>
    <row r="3043" ht="12.75">
      <c r="W3043" s="53"/>
    </row>
    <row r="3044" ht="12.75">
      <c r="W3044" s="53"/>
    </row>
    <row r="3045" ht="12.75">
      <c r="W3045" s="53"/>
    </row>
    <row r="3046" ht="12.75">
      <c r="W3046" s="53"/>
    </row>
    <row r="3047" ht="12.75">
      <c r="W3047" s="53"/>
    </row>
    <row r="3048" ht="12.75">
      <c r="W3048" s="53"/>
    </row>
    <row r="3049" ht="12.75">
      <c r="W3049" s="53"/>
    </row>
    <row r="3050" ht="12.75">
      <c r="W3050" s="53"/>
    </row>
    <row r="3051" ht="12.75">
      <c r="W3051" s="53"/>
    </row>
    <row r="3052" ht="12.75">
      <c r="W3052" s="53"/>
    </row>
    <row r="3053" ht="12.75">
      <c r="W3053" s="53"/>
    </row>
    <row r="3054" ht="12.75">
      <c r="W3054" s="53"/>
    </row>
    <row r="3055" ht="12.75">
      <c r="W3055" s="53"/>
    </row>
    <row r="3056" ht="12.75">
      <c r="W3056" s="53"/>
    </row>
    <row r="3057" ht="12.75">
      <c r="W3057" s="53"/>
    </row>
    <row r="3058" ht="12.75">
      <c r="W3058" s="53"/>
    </row>
    <row r="3059" ht="12.75">
      <c r="W3059" s="53"/>
    </row>
    <row r="3060" ht="12.75">
      <c r="W3060" s="53"/>
    </row>
    <row r="3061" ht="12.75">
      <c r="W3061" s="53"/>
    </row>
    <row r="3062" ht="12.75">
      <c r="W3062" s="53"/>
    </row>
    <row r="3063" ht="12.75">
      <c r="W3063" s="53"/>
    </row>
    <row r="3064" ht="12.75">
      <c r="W3064" s="53"/>
    </row>
    <row r="3065" ht="12.75">
      <c r="W3065" s="53"/>
    </row>
    <row r="3066" ht="12.75">
      <c r="W3066" s="53"/>
    </row>
    <row r="3067" ht="12.75">
      <c r="W3067" s="53"/>
    </row>
    <row r="3068" ht="12.75">
      <c r="W3068" s="53"/>
    </row>
    <row r="3069" ht="12.75">
      <c r="W3069" s="53"/>
    </row>
    <row r="3070" ht="12.75">
      <c r="W3070" s="53"/>
    </row>
    <row r="3071" ht="12.75">
      <c r="W3071" s="53"/>
    </row>
    <row r="3072" ht="12.75">
      <c r="W3072" s="53"/>
    </row>
    <row r="3073" ht="12.75">
      <c r="W3073" s="53"/>
    </row>
    <row r="3074" ht="12.75">
      <c r="W3074" s="53"/>
    </row>
    <row r="3075" ht="12.75">
      <c r="W3075" s="53"/>
    </row>
    <row r="3076" ht="12.75">
      <c r="W3076" s="53"/>
    </row>
    <row r="3077" ht="12.75">
      <c r="W3077" s="53"/>
    </row>
    <row r="3078" ht="12.75">
      <c r="W3078" s="53"/>
    </row>
    <row r="3079" ht="12.75">
      <c r="W3079" s="53"/>
    </row>
    <row r="3080" ht="12.75">
      <c r="W3080" s="53"/>
    </row>
    <row r="3081" ht="12.75">
      <c r="W3081" s="53"/>
    </row>
    <row r="3082" ht="12.75">
      <c r="W3082" s="53"/>
    </row>
    <row r="3083" ht="12.75">
      <c r="W3083" s="53"/>
    </row>
    <row r="3084" ht="12.75">
      <c r="W3084" s="53"/>
    </row>
    <row r="3085" ht="12.75">
      <c r="W3085" s="53"/>
    </row>
    <row r="3086" ht="12.75">
      <c r="W3086" s="53"/>
    </row>
    <row r="3087" ht="12.75">
      <c r="W3087" s="53"/>
    </row>
    <row r="3088" ht="12.75">
      <c r="W3088" s="53"/>
    </row>
    <row r="3089" ht="12.75">
      <c r="W3089" s="53"/>
    </row>
    <row r="3090" ht="12.75">
      <c r="W3090" s="53"/>
    </row>
    <row r="3091" ht="12.75">
      <c r="W3091" s="53"/>
    </row>
    <row r="3092" ht="12.75">
      <c r="W3092" s="53"/>
    </row>
    <row r="3093" ht="12.75">
      <c r="W3093" s="53"/>
    </row>
    <row r="3094" ht="12.75">
      <c r="W3094" s="53"/>
    </row>
  </sheetData>
  <sheetProtection/>
  <dataValidations count="22">
    <dataValidation type="list" allowBlank="1" showInputMessage="1" showErrorMessage="1" errorTitle="Invalid" error="Out of range" sqref="BY3:CD65536 CF3:CN65536">
      <formula1>"0,1,."</formula1>
    </dataValidation>
    <dataValidation type="list" allowBlank="1" showInputMessage="1" showErrorMessage="1" sqref="X3:X65536">
      <formula1>"1,2,3,4,5,6,7,."</formula1>
    </dataValidation>
    <dataValidation type="list" allowBlank="1" showInputMessage="1" showErrorMessage="1" sqref="H3:H65536 K3:K65536 U3:U65536">
      <formula1>"1,2,3,4,5,6,7,8,9,10,11,12,13,14,15,16,17,18,19,20,21,22,23,24,25,26,27,28,29,30,31,."</formula1>
    </dataValidation>
    <dataValidation type="list" allowBlank="1" showInputMessage="1" showErrorMessage="1" sqref="I3:I65536 V3:V65536 C3:C65536">
      <formula1>"1,2,3,4,5,6,7,8,9,10,11,12,."</formula1>
    </dataValidation>
    <dataValidation type="list" allowBlank="1" showInputMessage="1" showErrorMessage="1" sqref="BJ3:BJ65536 F3:F65536 Y3:Y65536 BD3:BD65536 BF3:BF65536 BU3:BU65536">
      <formula1>"1,2,."</formula1>
    </dataValidation>
    <dataValidation type="list" allowBlank="1" showInputMessage="1" showErrorMessage="1" sqref="G3:G65536">
      <formula1>"A,B,C,D,E,F,G,H,J,K,L,M,N,P,R,S,Z,."</formula1>
    </dataValidation>
    <dataValidation type="list" allowBlank="1" showInputMessage="1" showErrorMessage="1" sqref="L3:L65536">
      <formula1>"7,8,9,."</formula1>
    </dataValidation>
    <dataValidation type="list" allowBlank="1" showInputMessage="1" showErrorMessage="1" sqref="W1:W2">
      <formula1>"2010,2011,."</formula1>
    </dataValidation>
    <dataValidation type="list" allowBlank="1" showInputMessage="1" showErrorMessage="1" sqref="Q1">
      <formula1>"0, 1, ."</formula1>
    </dataValidation>
    <dataValidation type="list" allowBlank="1" showInputMessage="1" showErrorMessage="1" sqref="M1">
      <formula1>"2010,."</formula1>
    </dataValidation>
    <dataValidation type="list" allowBlank="1" showInputMessage="1" showErrorMessage="1" sqref="J1">
      <formula1>"2002,2003,2004,2005,2006,2007,2008,2009,2010,."</formula1>
    </dataValidation>
    <dataValidation type="list" allowBlank="1" showInputMessage="1" showErrorMessage="1" errorTitle="Invalid" error="Out of range" sqref="BT3:BT65536">
      <formula1>"0,1,2,3,4,5,6,7,8,9,10,.,98"</formula1>
    </dataValidation>
    <dataValidation type="list" allowBlank="1" showInputMessage="1" showErrorMessage="1" sqref="M3:M65536">
      <formula1>"2014,."</formula1>
    </dataValidation>
    <dataValidation type="list" allowBlank="1" showInputMessage="1" showErrorMessage="1" sqref="D3:D65536">
      <formula1>"2003,2004,2005,2006,2007,2008,2009,2010,2011,2012,2013,2014,."</formula1>
    </dataValidation>
    <dataValidation type="list" allowBlank="1" showInputMessage="1" showErrorMessage="1" sqref="W3:W65536">
      <formula1>"2014,2015,."</formula1>
    </dataValidation>
    <dataValidation type="list" allowBlank="1" showInputMessage="1" showErrorMessage="1" sqref="CO3:CO65536">
      <formula1>"1,2,3,4,5,6,7,8,9,10,11,12,13,14,15,16,17,18,."</formula1>
    </dataValidation>
    <dataValidation type="list" allowBlank="1" showInputMessage="1" showErrorMessage="1" sqref="Q3:Q65536 AW1:BA65536">
      <formula1>"0,1,."</formula1>
    </dataValidation>
    <dataValidation type="list" allowBlank="1" showInputMessage="1" showErrorMessage="1" sqref="J3:J65536">
      <formula1>"2012,2013,2014,."</formula1>
    </dataValidation>
    <dataValidation type="list" allowBlank="1" showInputMessage="1" showErrorMessage="1" sqref="Z3:Z65536 AE3:AF65536 AI3:AN65536 AQ3:AQ65536 AT3:AT65536 BE3:BE65536 BI3:BI65536 BK3:BK65536 BO3:BS65536 BV3:BV65536 BX3:BX65536">
      <formula1>"1,2,3,."</formula1>
    </dataValidation>
    <dataValidation type="list" allowBlank="1" showInputMessage="1" showErrorMessage="1" sqref="AA3:AB65536 AD3:AD65536 AG3:AH65536 AO3:AO65536 AR3:AS65536 AU3:AV65536 BB3:BB65536 BG3:BH65536">
      <formula1>"1,2,3,4,."</formula1>
    </dataValidation>
    <dataValidation type="list" allowBlank="1" showInputMessage="1" showErrorMessage="1" sqref="AC3:AC65536 AP3:AP65536 BL3:BN65536 BC3:BC65536">
      <formula1>"1,2,3,4,5,."</formula1>
    </dataValidation>
    <dataValidation type="list" allowBlank="1" showInputMessage="1" showErrorMessage="1" sqref="E3:E65536">
      <formula1>"A,B,C"</formula1>
    </dataValidation>
  </dataValidations>
  <printOptions headings="1"/>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22"/>
  <sheetViews>
    <sheetView zoomScalePageLayoutView="0" workbookViewId="0" topLeftCell="A1">
      <selection activeCell="D2" sqref="D2:D21"/>
    </sheetView>
  </sheetViews>
  <sheetFormatPr defaultColWidth="9.140625" defaultRowHeight="12.75"/>
  <cols>
    <col min="1" max="1" width="42.8515625" style="35" customWidth="1"/>
    <col min="2" max="2" width="60.7109375" style="23" customWidth="1"/>
    <col min="3" max="3" width="15.7109375" style="23" customWidth="1"/>
    <col min="4" max="4" width="20.7109375" style="24" customWidth="1"/>
    <col min="5" max="16384" width="9.140625" style="23" customWidth="1"/>
  </cols>
  <sheetData>
    <row r="1" spans="1:8" s="3" customFormat="1" ht="24" customHeight="1">
      <c r="A1" s="2" t="s">
        <v>0</v>
      </c>
      <c r="B1" s="20" t="s">
        <v>1</v>
      </c>
      <c r="C1" s="20" t="s">
        <v>2</v>
      </c>
      <c r="D1" s="20" t="s">
        <v>3</v>
      </c>
      <c r="E1" s="1"/>
      <c r="F1" s="1"/>
      <c r="G1" s="1"/>
      <c r="H1" s="1"/>
    </row>
    <row r="2" spans="1:5" s="27" customFormat="1" ht="15" customHeight="1">
      <c r="A2" s="100" t="s">
        <v>199</v>
      </c>
      <c r="B2" s="4" t="s">
        <v>200</v>
      </c>
      <c r="C2" s="22">
        <f>COUNTIF(Data!Y:Y,1)</f>
        <v>0</v>
      </c>
      <c r="D2" s="5">
        <f>IF(COUNTIF(Data!Y:Y,"&gt;0")=0,"",COUNTIF(Data!Y:Y,1)/COUNTIF(Data!Y:Y,"&gt;0"))</f>
      </c>
      <c r="E2" s="10"/>
    </row>
    <row r="3" spans="1:5" s="27" customFormat="1" ht="15" customHeight="1">
      <c r="A3" s="101"/>
      <c r="B3" s="4" t="s">
        <v>201</v>
      </c>
      <c r="C3" s="22">
        <f>COUNTIF(Data!Y:Y,2)</f>
        <v>0</v>
      </c>
      <c r="D3" s="5">
        <f>IF(COUNTIF(Data!Y:Y,"&gt;0")=0,"",COUNTIF(Data!Y:Y,2)/COUNTIF(Data!Y:Y,"&gt;0"))</f>
      </c>
      <c r="E3" s="10"/>
    </row>
    <row r="4" spans="1:5" s="27" customFormat="1" ht="15" customHeight="1">
      <c r="A4" s="102"/>
      <c r="B4" s="6" t="s">
        <v>4</v>
      </c>
      <c r="C4" s="22">
        <f>COUNTIF(Data!Y:Y,".")</f>
        <v>0</v>
      </c>
      <c r="D4" s="5"/>
      <c r="E4" s="10"/>
    </row>
    <row r="5" spans="1:5" s="27" customFormat="1" ht="15" customHeight="1">
      <c r="A5" s="102"/>
      <c r="B5" s="4"/>
      <c r="C5" s="22"/>
      <c r="D5" s="5"/>
      <c r="E5" s="10"/>
    </row>
    <row r="6" spans="1:5" s="61" customFormat="1" ht="15" customHeight="1">
      <c r="A6" s="103" t="s">
        <v>202</v>
      </c>
      <c r="B6" s="58" t="s">
        <v>8</v>
      </c>
      <c r="C6" s="58">
        <f>COUNTIF(Data!Z:Z,1)</f>
        <v>0</v>
      </c>
      <c r="D6" s="59">
        <f>IF(COUNTIF(Data!Z:Z,"&gt;0")=0,"",COUNTIF(Data!Z:Z,1)/COUNTIF(Data!Z:Z,"&gt;0"))</f>
      </c>
      <c r="E6" s="60"/>
    </row>
    <row r="7" spans="1:5" s="61" customFormat="1" ht="15" customHeight="1">
      <c r="A7" s="103"/>
      <c r="B7" s="58" t="s">
        <v>7</v>
      </c>
      <c r="C7" s="58">
        <f>COUNTIF(Data!Z:Z,2)</f>
        <v>0</v>
      </c>
      <c r="D7" s="59">
        <f>IF(COUNTIF(Data!Z:Z,"&gt;0")=0,"",COUNTIF(Data!Z:Z,2)/COUNTIF(Data!Z:Z,"&gt;0"))</f>
      </c>
      <c r="E7" s="60"/>
    </row>
    <row r="8" spans="1:5" s="61" customFormat="1" ht="15" customHeight="1">
      <c r="A8" s="103"/>
      <c r="B8" s="58" t="s">
        <v>131</v>
      </c>
      <c r="C8" s="58">
        <f>COUNTIF(Data!Z:Z,3)</f>
        <v>0</v>
      </c>
      <c r="D8" s="59">
        <f>IF(COUNTIF(Data!Z:Z,"&gt;0")=0,"",COUNTIF(Data!Z:Z,3)/COUNTIF(Data!Z:Z,"&gt;0"))</f>
      </c>
      <c r="E8" s="60"/>
    </row>
    <row r="9" spans="1:5" s="61" customFormat="1" ht="15" customHeight="1">
      <c r="A9" s="103"/>
      <c r="B9" s="62" t="s">
        <v>4</v>
      </c>
      <c r="C9" s="58">
        <f>COUNTIF(Data!Z:Z,".")</f>
        <v>0</v>
      </c>
      <c r="D9" s="59"/>
      <c r="E9" s="60"/>
    </row>
    <row r="10" spans="1:5" s="61" customFormat="1" ht="26.25" customHeight="1">
      <c r="A10" s="103"/>
      <c r="B10" s="58"/>
      <c r="C10" s="58"/>
      <c r="D10" s="59"/>
      <c r="E10" s="60"/>
    </row>
    <row r="11" spans="1:5" s="27" customFormat="1" ht="15" customHeight="1">
      <c r="A11" s="104" t="s">
        <v>271</v>
      </c>
      <c r="B11" s="4" t="s">
        <v>7</v>
      </c>
      <c r="C11" s="22">
        <f>COUNTIF(Data!AA:AA,1)</f>
        <v>0</v>
      </c>
      <c r="D11" s="5">
        <f>IF(COUNTIF(Data!AA:AA,"&gt;0")=0,"",COUNTIF(Data!AA:AA,1)/COUNTIF(Data!AA:AA,"&gt;0"))</f>
      </c>
      <c r="E11" s="10"/>
    </row>
    <row r="12" spans="1:5" s="27" customFormat="1" ht="15" customHeight="1">
      <c r="A12" s="104"/>
      <c r="B12" s="4" t="s">
        <v>22</v>
      </c>
      <c r="C12" s="22">
        <f>COUNTIF(Data!AA:AA,2)</f>
        <v>0</v>
      </c>
      <c r="D12" s="5">
        <f>IF(COUNTIF(Data!AA:AA,"&gt;0")=0,"",COUNTIF(Data!AA:AA,2)/COUNTIF(Data!AA:AA,"&gt;0"))</f>
      </c>
      <c r="E12" s="10"/>
    </row>
    <row r="13" spans="1:5" s="27" customFormat="1" ht="15" customHeight="1">
      <c r="A13" s="104"/>
      <c r="B13" s="4" t="s">
        <v>203</v>
      </c>
      <c r="C13" s="22">
        <f>COUNTIF(Data!AA:AA,3)</f>
        <v>0</v>
      </c>
      <c r="D13" s="5">
        <f>IF(COUNTIF(Data!AA:AA,"&gt;0")=0,"",COUNTIF(Data!AA:AA,3)/COUNTIF(Data!AA:AA,"&gt;0"))</f>
      </c>
      <c r="E13" s="10"/>
    </row>
    <row r="14" spans="1:5" s="27" customFormat="1" ht="15" customHeight="1">
      <c r="A14" s="104"/>
      <c r="B14" s="4" t="s">
        <v>131</v>
      </c>
      <c r="C14" s="22">
        <f>COUNTIF(Data!AA:AA,4)</f>
        <v>0</v>
      </c>
      <c r="D14" s="5">
        <f>IF(COUNTIF(Data!AA:AA,"&gt;0")=0,"",COUNTIF(Data!AA:AA,4)/COUNTIF(Data!AA:AA,"&gt;0"))</f>
      </c>
      <c r="E14" s="10"/>
    </row>
    <row r="15" spans="1:5" s="27" customFormat="1" ht="15" customHeight="1">
      <c r="A15" s="104"/>
      <c r="B15" s="6" t="s">
        <v>4</v>
      </c>
      <c r="C15" s="22">
        <f>COUNTIF(Data!AA:AA,".")</f>
        <v>0</v>
      </c>
      <c r="D15" s="5"/>
      <c r="E15" s="10"/>
    </row>
    <row r="16" spans="1:5" s="27" customFormat="1" ht="15" customHeight="1">
      <c r="A16" s="104"/>
      <c r="B16" s="4"/>
      <c r="C16" s="22"/>
      <c r="D16" s="5"/>
      <c r="E16" s="10"/>
    </row>
    <row r="17" spans="1:5" s="61" customFormat="1" ht="15" customHeight="1">
      <c r="A17" s="103" t="s">
        <v>272</v>
      </c>
      <c r="B17" s="58" t="s">
        <v>5</v>
      </c>
      <c r="C17" s="58">
        <f>COUNTIF(Data!AB:AB,1)</f>
        <v>0</v>
      </c>
      <c r="D17" s="59">
        <f>IF(COUNTIF(Data!AB:AB,"&gt;0")=0,"",COUNTIF(Data!AB:AB,1)/COUNTIF(Data!AB:AB,"&gt;0"))</f>
      </c>
      <c r="E17" s="60"/>
    </row>
    <row r="18" spans="1:5" s="61" customFormat="1" ht="15" customHeight="1">
      <c r="A18" s="103"/>
      <c r="B18" s="58" t="s">
        <v>6</v>
      </c>
      <c r="C18" s="58">
        <f>COUNTIF(Data!AB:AB,2)</f>
        <v>0</v>
      </c>
      <c r="D18" s="59">
        <f>IF(COUNTIF(Data!AB:AB,"&gt;0")=0,"",COUNTIF(Data!AB:AB,2)/COUNTIF(Data!AB:AB,"&gt;0"))</f>
      </c>
      <c r="E18" s="60"/>
    </row>
    <row r="19" spans="1:5" s="61" customFormat="1" ht="15" customHeight="1">
      <c r="A19" s="103"/>
      <c r="B19" s="58" t="s">
        <v>7</v>
      </c>
      <c r="C19" s="58">
        <f>COUNTIF(Data!AB:AB,3)</f>
        <v>0</v>
      </c>
      <c r="D19" s="59">
        <f>IF(COUNTIF(Data!AB:AB,"&gt;0")=0,"",COUNTIF(Data!AB:AB,3)/COUNTIF(Data!AB:AB,"&gt;0"))</f>
      </c>
      <c r="E19" s="60"/>
    </row>
    <row r="20" spans="1:5" s="61" customFormat="1" ht="15" customHeight="1">
      <c r="A20" s="103"/>
      <c r="B20" s="58" t="s">
        <v>131</v>
      </c>
      <c r="C20" s="58">
        <f>COUNTIF(Data!AB:AB,4)</f>
        <v>0</v>
      </c>
      <c r="D20" s="59">
        <f>IF(COUNTIF(Data!AB:AB,"&gt;0")=0,"",COUNTIF(Data!AB:AB,4)/COUNTIF(Data!AB:AB,"&gt;0"))</f>
      </c>
      <c r="E20" s="60"/>
    </row>
    <row r="21" spans="1:5" s="61" customFormat="1" ht="15" customHeight="1">
      <c r="A21" s="103"/>
      <c r="B21" s="62" t="s">
        <v>4</v>
      </c>
      <c r="C21" s="58">
        <f>COUNTIF(Data!AB:AB,".")</f>
        <v>0</v>
      </c>
      <c r="D21" s="59"/>
      <c r="E21" s="60"/>
    </row>
    <row r="22" spans="1:5" s="61" customFormat="1" ht="15" customHeight="1">
      <c r="A22" s="103"/>
      <c r="B22" s="58"/>
      <c r="C22" s="58"/>
      <c r="D22" s="59"/>
      <c r="E22" s="60"/>
    </row>
  </sheetData>
  <sheetProtection/>
  <mergeCells count="4">
    <mergeCell ref="A2:A5"/>
    <mergeCell ref="A17:A22"/>
    <mergeCell ref="A6:A10"/>
    <mergeCell ref="A11:A16"/>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67"/>
  <sheetViews>
    <sheetView zoomScalePageLayoutView="0" workbookViewId="0" topLeftCell="A1">
      <pane ySplit="1" topLeftCell="A20" activePane="bottomLeft" state="frozen"/>
      <selection pane="topLeft" activeCell="A1" sqref="A1"/>
      <selection pane="bottomLeft" activeCell="D2" sqref="D2:D35"/>
    </sheetView>
  </sheetViews>
  <sheetFormatPr defaultColWidth="9.140625" defaultRowHeight="12.75"/>
  <cols>
    <col min="1" max="1" width="42.8515625" style="0" customWidth="1"/>
    <col min="2" max="2" width="60.7109375" style="42" customWidth="1"/>
    <col min="3" max="3" width="15.7109375" style="0" customWidth="1"/>
    <col min="4" max="4" width="20.7109375" style="19" customWidth="1"/>
  </cols>
  <sheetData>
    <row r="1" spans="1:4" s="3" customFormat="1" ht="24" customHeight="1">
      <c r="A1" s="2" t="s">
        <v>0</v>
      </c>
      <c r="B1" s="18" t="s">
        <v>1</v>
      </c>
      <c r="C1" s="2" t="s">
        <v>2</v>
      </c>
      <c r="D1" s="18" t="s">
        <v>3</v>
      </c>
    </row>
    <row r="2" spans="1:4" s="10" customFormat="1" ht="15" customHeight="1">
      <c r="A2" s="107" t="s">
        <v>204</v>
      </c>
      <c r="B2" s="12" t="s">
        <v>5</v>
      </c>
      <c r="C2" s="4">
        <f>COUNTIF(Data!AC:AC,1)</f>
        <v>0</v>
      </c>
      <c r="D2" s="5">
        <f>IF(COUNTIF(Data!AC:AC,"&gt;0")=0,"",COUNTIF(Data!AC:AC,1)/COUNTIF(Data!AC:AC,"&gt;0"))</f>
      </c>
    </row>
    <row r="3" spans="1:4" s="10" customFormat="1" ht="15" customHeight="1">
      <c r="A3" s="108"/>
      <c r="B3" s="12" t="s">
        <v>6</v>
      </c>
      <c r="C3" s="4">
        <f>COUNTIF(Data!AC:AC,2)</f>
        <v>0</v>
      </c>
      <c r="D3" s="5">
        <f>IF(COUNTIF(Data!AC:AC,"&gt;0")=0,"",COUNTIF(Data!AC:AC,2)/COUNTIF(Data!AC:AC,"&gt;0"))</f>
      </c>
    </row>
    <row r="4" spans="1:4" s="10" customFormat="1" ht="15" customHeight="1">
      <c r="A4" s="108"/>
      <c r="B4" s="12" t="s">
        <v>7</v>
      </c>
      <c r="C4" s="4">
        <f>COUNTIF(Data!AC:AC,3)</f>
        <v>0</v>
      </c>
      <c r="D4" s="5">
        <f>IF(COUNTIF(Data!AC:AC,"&gt;0")=0,"",COUNTIF(Data!AC:AC,3)/COUNTIF(Data!AC:AC,"&gt;0"))</f>
      </c>
    </row>
    <row r="5" spans="1:4" s="10" customFormat="1" ht="15" customHeight="1">
      <c r="A5" s="108"/>
      <c r="B5" s="12" t="s">
        <v>131</v>
      </c>
      <c r="C5" s="4">
        <f>COUNTIF(Data!AC:AC,4)</f>
        <v>0</v>
      </c>
      <c r="D5" s="5">
        <f>IF(COUNTIF(Data!AC:AC,"&gt;0")=0,"",COUNTIF(Data!AC:AC,4)/COUNTIF(Data!AC:AC,"&gt;0"))</f>
      </c>
    </row>
    <row r="6" spans="1:4" s="10" customFormat="1" ht="15" customHeight="1">
      <c r="A6" s="108"/>
      <c r="B6" s="12" t="s">
        <v>205</v>
      </c>
      <c r="C6" s="4">
        <f>COUNTIF(Data!AC:AC,5)</f>
        <v>0</v>
      </c>
      <c r="D6" s="5">
        <f>IF(COUNTIF(Data!AC:AC,"&gt;0")=0,"",COUNTIF(Data!AC:AC,5)/COUNTIF(Data!AC:AC,"&gt;0"))</f>
      </c>
    </row>
    <row r="7" spans="1:4" s="10" customFormat="1" ht="15" customHeight="1">
      <c r="A7" s="108"/>
      <c r="B7" s="6" t="s">
        <v>4</v>
      </c>
      <c r="C7" s="4">
        <f>COUNTIF(Data!AC:AC,".")</f>
        <v>0</v>
      </c>
      <c r="D7" s="5"/>
    </row>
    <row r="8" spans="1:4" s="10" customFormat="1" ht="15" customHeight="1">
      <c r="A8" s="108"/>
      <c r="B8" s="4"/>
      <c r="C8" s="4"/>
      <c r="D8" s="5"/>
    </row>
    <row r="9" spans="1:4" s="11" customFormat="1" ht="15" customHeight="1">
      <c r="A9" s="105" t="s">
        <v>206</v>
      </c>
      <c r="B9" s="7" t="s">
        <v>13</v>
      </c>
      <c r="C9" s="7">
        <f>COUNTIF(Data!AD:AD,1)</f>
        <v>0</v>
      </c>
      <c r="D9" s="8">
        <f>IF(COUNTIF(Data!AD:AD,"&gt;0")=0,"",COUNTIF(Data!AD:AD,1)/COUNTIF(Data!AD:AD,"&gt;0"))</f>
      </c>
    </row>
    <row r="10" spans="1:4" s="11" customFormat="1" ht="15" customHeight="1">
      <c r="A10" s="106"/>
      <c r="B10" s="7" t="s">
        <v>207</v>
      </c>
      <c r="C10" s="7">
        <f>COUNTIF(Data!AD:AD,2)</f>
        <v>0</v>
      </c>
      <c r="D10" s="8">
        <f>IF(COUNTIF(Data!AD:AD,"&gt;0")=0,"",COUNTIF(Data!AD:AD,2)/COUNTIF(Data!AD:AD,"&gt;0"))</f>
      </c>
    </row>
    <row r="11" spans="1:4" s="11" customFormat="1" ht="15" customHeight="1">
      <c r="A11" s="106"/>
      <c r="B11" s="7" t="s">
        <v>14</v>
      </c>
      <c r="C11" s="7">
        <f>COUNTIF(Data!AD:AD,3)</f>
        <v>0</v>
      </c>
      <c r="D11" s="8">
        <f>IF(COUNTIF(Data!AD:AD,"&gt;0")=0,"",COUNTIF(Data!AD:AD,3)/COUNTIF(Data!AD:AD,"&gt;0"))</f>
      </c>
    </row>
    <row r="12" spans="1:4" s="11" customFormat="1" ht="15" customHeight="1">
      <c r="A12" s="106"/>
      <c r="B12" s="7" t="s">
        <v>15</v>
      </c>
      <c r="C12" s="7">
        <f>COUNTIF(Data!AD:AD,4)</f>
        <v>0</v>
      </c>
      <c r="D12" s="8">
        <f>IF(COUNTIF(Data!AD:AD,"&gt;0")=0,"",COUNTIF(Data!AD:AD,4)/COUNTIF(Data!AD:AD,"&gt;0"))</f>
      </c>
    </row>
    <row r="13" spans="1:4" s="11" customFormat="1" ht="15" customHeight="1">
      <c r="A13" s="106"/>
      <c r="B13" s="9" t="s">
        <v>4</v>
      </c>
      <c r="C13" s="7">
        <f>COUNTIF(Data!AD:AD,".")</f>
        <v>0</v>
      </c>
      <c r="D13" s="8"/>
    </row>
    <row r="14" spans="1:4" s="11" customFormat="1" ht="14.25">
      <c r="A14" s="106"/>
      <c r="B14" s="7"/>
      <c r="C14" s="7"/>
      <c r="D14" s="8"/>
    </row>
    <row r="15" spans="1:4" s="51" customFormat="1" ht="15" customHeight="1">
      <c r="A15" s="107" t="s">
        <v>208</v>
      </c>
      <c r="B15" s="52" t="s">
        <v>209</v>
      </c>
      <c r="C15" s="52">
        <f>COUNTIF(Data!AE:AE,1)</f>
        <v>0</v>
      </c>
      <c r="D15" s="5">
        <f>IF(COUNTIF(Data!AE:AE,"&gt;0")=0,"",COUNTIF(Data!AE:AE,1)/COUNTIF(Data!AE:AE,"&gt;0"))</f>
      </c>
    </row>
    <row r="16" spans="1:4" s="51" customFormat="1" ht="15" customHeight="1">
      <c r="A16" s="108"/>
      <c r="B16" s="52" t="s">
        <v>210</v>
      </c>
      <c r="C16" s="52">
        <f>COUNTIF(Data!AE:AE,2)</f>
        <v>0</v>
      </c>
      <c r="D16" s="5">
        <f>IF(COUNTIF(Data!AE:AE,"&gt;0")=0,"",COUNTIF(Data!AE:AE,2)/COUNTIF(Data!AE:AE,"&gt;0"))</f>
      </c>
    </row>
    <row r="17" spans="1:4" s="51" customFormat="1" ht="15" customHeight="1">
      <c r="A17" s="108"/>
      <c r="B17" s="52" t="s">
        <v>7</v>
      </c>
      <c r="C17" s="52">
        <f>COUNTIF(Data!AE:AE,3)</f>
        <v>0</v>
      </c>
      <c r="D17" s="5">
        <f>IF(COUNTIF(Data!AE:AE,"&gt;0")=0,"",COUNTIF(Data!AE:AE,3)/COUNTIF(Data!AE:AE,"&gt;0"))</f>
      </c>
    </row>
    <row r="18" spans="1:4" s="51" customFormat="1" ht="15" customHeight="1">
      <c r="A18" s="108"/>
      <c r="B18" s="57" t="s">
        <v>4</v>
      </c>
      <c r="C18" s="52">
        <f>COUNTIF(Data!AE:AE,".")</f>
        <v>0</v>
      </c>
      <c r="D18" s="56"/>
    </row>
    <row r="19" spans="1:4" s="51" customFormat="1" ht="15" customHeight="1">
      <c r="A19" s="108"/>
      <c r="B19" s="52"/>
      <c r="C19" s="52"/>
      <c r="D19" s="56"/>
    </row>
    <row r="20" spans="1:4" s="60" customFormat="1" ht="15" customHeight="1">
      <c r="A20" s="105" t="s">
        <v>211</v>
      </c>
      <c r="B20" s="63" t="s">
        <v>16</v>
      </c>
      <c r="C20" s="58">
        <f>COUNTIF(Data!AF:AF,1)</f>
        <v>0</v>
      </c>
      <c r="D20" s="8">
        <f>IF(COUNTIF(Data!AF:AF,"&gt;0")=0,"",COUNTIF(Data!AF:AF,1)/COUNTIF(Data!AF:AF,"&gt;0"))</f>
      </c>
    </row>
    <row r="21" spans="1:4" s="60" customFormat="1" ht="15" customHeight="1">
      <c r="A21" s="105"/>
      <c r="B21" s="63" t="s">
        <v>17</v>
      </c>
      <c r="C21" s="58">
        <f>COUNTIF(Data!AF:AF,2)</f>
        <v>0</v>
      </c>
      <c r="D21" s="8">
        <f>IF(COUNTIF(Data!AF:AF,"&gt;0")=0,"",COUNTIF(Data!AF:AF,2)/COUNTIF(Data!AF:AF,"&gt;0"))</f>
      </c>
    </row>
    <row r="22" spans="1:4" s="60" customFormat="1" ht="15" customHeight="1">
      <c r="A22" s="106"/>
      <c r="B22" s="63" t="s">
        <v>7</v>
      </c>
      <c r="C22" s="58">
        <f>COUNTIF(Data!AF:AF,3)</f>
        <v>0</v>
      </c>
      <c r="D22" s="8">
        <f>IF(COUNTIF(Data!AF:AF,"&gt;0")=0,"",COUNTIF(Data!AF:AF,3)/COUNTIF(Data!AF:AF,"&gt;0"))</f>
      </c>
    </row>
    <row r="23" spans="1:4" s="60" customFormat="1" ht="15" customHeight="1">
      <c r="A23" s="106"/>
      <c r="B23" s="64" t="s">
        <v>4</v>
      </c>
      <c r="C23" s="58">
        <f>COUNTIF(Data!AF:AF,".")</f>
        <v>0</v>
      </c>
      <c r="D23" s="59"/>
    </row>
    <row r="24" spans="1:4" s="60" customFormat="1" ht="15" customHeight="1">
      <c r="A24" s="106"/>
      <c r="B24" s="62"/>
      <c r="C24" s="58"/>
      <c r="D24" s="59"/>
    </row>
    <row r="25" spans="1:4" s="10" customFormat="1" ht="15" customHeight="1">
      <c r="A25" s="107" t="s">
        <v>212</v>
      </c>
      <c r="B25" s="12" t="s">
        <v>5</v>
      </c>
      <c r="C25" s="4">
        <f>COUNTIF(Data!AG:AG,1)</f>
        <v>0</v>
      </c>
      <c r="D25" s="5">
        <f>IF(COUNTIF(Data!AG:AG,"&gt;0")=0,"",COUNTIF(Data!AG:AG,1)/COUNTIF(Data!AG:AG,"&gt;0"))</f>
      </c>
    </row>
    <row r="26" spans="1:4" s="10" customFormat="1" ht="15" customHeight="1">
      <c r="A26" s="107"/>
      <c r="B26" s="12" t="s">
        <v>6</v>
      </c>
      <c r="C26" s="4">
        <f>COUNTIF(Data!AG:AG,2)</f>
        <v>0</v>
      </c>
      <c r="D26" s="5">
        <f>IF(COUNTIF(Data!AG:AG,"&gt;0")=0,"",COUNTIF(Data!AG:AG,2)/COUNTIF(Data!AG:AG,"&gt;0"))</f>
      </c>
    </row>
    <row r="27" spans="1:4" s="10" customFormat="1" ht="15" customHeight="1">
      <c r="A27" s="107"/>
      <c r="B27" s="12" t="s">
        <v>7</v>
      </c>
      <c r="C27" s="4">
        <f>COUNTIF(Data!AG:AG,3)</f>
        <v>0</v>
      </c>
      <c r="D27" s="5">
        <f>IF(COUNTIF(Data!AG:AG,"&gt;0")=0,"",COUNTIF(Data!AG:AG,3)/COUNTIF(Data!AG:AG,"&gt;0"))</f>
      </c>
    </row>
    <row r="28" spans="1:4" s="10" customFormat="1" ht="15" customHeight="1">
      <c r="A28" s="107"/>
      <c r="B28" s="12" t="s">
        <v>213</v>
      </c>
      <c r="C28" s="4">
        <f>COUNTIF(Data!AG:AG,4)</f>
        <v>0</v>
      </c>
      <c r="D28" s="5">
        <f>IF(COUNTIF(Data!AG:AG,"&gt;0")=0,"",COUNTIF(Data!AG:AG,4)/COUNTIF(Data!AG:AG,"&gt;0"))</f>
      </c>
    </row>
    <row r="29" spans="1:4" s="10" customFormat="1" ht="15" customHeight="1">
      <c r="A29" s="107"/>
      <c r="B29" s="43" t="s">
        <v>4</v>
      </c>
      <c r="C29" s="4">
        <f>COUNTIF(Data!AG:AG,".")</f>
        <v>0</v>
      </c>
      <c r="D29" s="5"/>
    </row>
    <row r="30" spans="1:4" s="10" customFormat="1" ht="15" customHeight="1">
      <c r="A30" s="107"/>
      <c r="B30" s="43"/>
      <c r="C30" s="4"/>
      <c r="D30" s="5"/>
    </row>
    <row r="31" spans="1:4" s="11" customFormat="1" ht="15" customHeight="1">
      <c r="A31" s="105" t="s">
        <v>214</v>
      </c>
      <c r="B31" s="7" t="s">
        <v>8</v>
      </c>
      <c r="C31" s="7">
        <f>COUNTIF(Data!AH:AH,1)</f>
        <v>0</v>
      </c>
      <c r="D31" s="8">
        <f>IF(COUNTIF(Data!AH:AH,"&gt;0")=0,"",COUNTIF(Data!AH:AH,1)/COUNTIF(Data!AH:AH,"&gt;0"))</f>
      </c>
    </row>
    <row r="32" spans="1:4" s="11" customFormat="1" ht="15" customHeight="1">
      <c r="A32" s="106"/>
      <c r="B32" s="7" t="s">
        <v>215</v>
      </c>
      <c r="C32" s="7">
        <f>COUNTIF(Data!AH:AH,2)</f>
        <v>0</v>
      </c>
      <c r="D32" s="8">
        <f>IF(COUNTIF(Data!AH:AH,"&gt;0")=0,"",COUNTIF(Data!AH:AH,2)/COUNTIF(Data!AH:AH,"&gt;0"))</f>
      </c>
    </row>
    <row r="33" spans="1:4" s="11" customFormat="1" ht="15" customHeight="1">
      <c r="A33" s="106"/>
      <c r="B33" s="7" t="s">
        <v>216</v>
      </c>
      <c r="C33" s="7">
        <f>COUNTIF(Data!AH:AH,3)</f>
        <v>0</v>
      </c>
      <c r="D33" s="8">
        <f>IF(COUNTIF(Data!AH:AH,"&gt;0")=0,"",COUNTIF(Data!AH:AH,3)/COUNTIF(Data!AH:AH,"&gt;0"))</f>
      </c>
    </row>
    <row r="34" spans="1:4" s="11" customFormat="1" ht="15" customHeight="1">
      <c r="A34" s="106"/>
      <c r="B34" s="7" t="s">
        <v>131</v>
      </c>
      <c r="C34" s="7">
        <f>COUNTIF(Data!AH:AH,4)</f>
        <v>0</v>
      </c>
      <c r="D34" s="8">
        <f>IF(COUNTIF(Data!AH:AH,"&gt;0")=0,"",COUNTIF(Data!AH:AH,4)/COUNTIF(Data!AH:AH,"&gt;0"))</f>
      </c>
    </row>
    <row r="35" spans="1:4" s="11" customFormat="1" ht="15" customHeight="1">
      <c r="A35" s="106"/>
      <c r="B35" s="9" t="s">
        <v>4</v>
      </c>
      <c r="C35" s="7">
        <f>COUNTIF(Data!AH:AH,".")</f>
        <v>0</v>
      </c>
      <c r="D35" s="8"/>
    </row>
    <row r="36" spans="1:4" s="11" customFormat="1" ht="14.25">
      <c r="A36" s="106"/>
      <c r="B36" s="7"/>
      <c r="C36" s="7"/>
      <c r="D36" s="8"/>
    </row>
    <row r="37" s="40" customFormat="1" ht="14.25">
      <c r="D37" s="46"/>
    </row>
    <row r="38" s="40" customFormat="1" ht="14.25">
      <c r="D38" s="46"/>
    </row>
    <row r="39" s="40" customFormat="1" ht="14.25"/>
    <row r="40" s="40" customFormat="1" ht="14.25"/>
    <row r="41" s="40" customFormat="1" ht="14.25"/>
    <row r="42" s="40" customFormat="1" ht="14.25"/>
    <row r="43" s="40" customFormat="1" ht="14.25"/>
    <row r="44" s="40" customFormat="1" ht="14.25"/>
    <row r="45" s="40" customFormat="1" ht="14.25"/>
    <row r="46" s="40" customFormat="1" ht="14.25"/>
    <row r="47" s="40" customFormat="1" ht="14.25"/>
    <row r="48" s="40" customFormat="1" ht="14.25"/>
    <row r="49" s="40" customFormat="1" ht="14.25"/>
    <row r="50" s="40" customFormat="1" ht="14.25"/>
    <row r="51" s="40" customFormat="1" ht="14.25"/>
    <row r="52" s="40" customFormat="1" ht="14.25"/>
    <row r="53" spans="3:4" s="40" customFormat="1" ht="14.25">
      <c r="C53"/>
      <c r="D53" s="19"/>
    </row>
    <row r="54" spans="3:5" s="40" customFormat="1" ht="14.25">
      <c r="C54"/>
      <c r="D54" s="19"/>
      <c r="E54" s="42"/>
    </row>
    <row r="55" spans="2:5" s="41" customFormat="1" ht="14.25">
      <c r="B55" s="40"/>
      <c r="C55"/>
      <c r="D55" s="19"/>
      <c r="E55"/>
    </row>
    <row r="56" spans="2:5" s="41" customFormat="1" ht="14.25">
      <c r="B56" s="40"/>
      <c r="C56"/>
      <c r="D56" s="19"/>
      <c r="E56"/>
    </row>
    <row r="57" spans="2:5" s="41" customFormat="1" ht="14.25">
      <c r="B57" s="40"/>
      <c r="C57"/>
      <c r="D57" s="19"/>
      <c r="E57"/>
    </row>
    <row r="58" spans="2:5" s="41" customFormat="1" ht="14.25">
      <c r="B58" s="40"/>
      <c r="C58"/>
      <c r="D58" s="19"/>
      <c r="E58"/>
    </row>
    <row r="59" spans="2:5" s="41" customFormat="1" ht="14.25">
      <c r="B59" s="40"/>
      <c r="C59"/>
      <c r="D59" s="19"/>
      <c r="E59"/>
    </row>
    <row r="60" spans="2:5" s="41" customFormat="1" ht="14.25">
      <c r="B60" s="40"/>
      <c r="C60"/>
      <c r="D60" s="19"/>
      <c r="E60"/>
    </row>
    <row r="61" spans="2:5" s="41" customFormat="1" ht="14.25">
      <c r="B61" s="40"/>
      <c r="C61"/>
      <c r="D61" s="19"/>
      <c r="E61"/>
    </row>
    <row r="62" spans="2:5" s="41" customFormat="1" ht="14.25">
      <c r="B62" s="40"/>
      <c r="C62"/>
      <c r="D62" s="19"/>
      <c r="E62"/>
    </row>
    <row r="63" spans="2:5" s="41" customFormat="1" ht="14.25">
      <c r="B63" s="40"/>
      <c r="C63"/>
      <c r="D63" s="19"/>
      <c r="E63"/>
    </row>
    <row r="64" spans="2:5" s="41" customFormat="1" ht="14.25">
      <c r="B64" s="40"/>
      <c r="C64"/>
      <c r="D64" s="19"/>
      <c r="E64"/>
    </row>
    <row r="65" spans="2:5" s="41" customFormat="1" ht="14.25">
      <c r="B65" s="40"/>
      <c r="C65"/>
      <c r="D65" s="19"/>
      <c r="E65"/>
    </row>
    <row r="66" spans="2:5" s="41" customFormat="1" ht="14.25">
      <c r="B66" s="40"/>
      <c r="C66"/>
      <c r="D66" s="19"/>
      <c r="E66"/>
    </row>
    <row r="67" spans="2:5" s="41" customFormat="1" ht="14.25">
      <c r="B67" s="40"/>
      <c r="C67"/>
      <c r="D67" s="19"/>
      <c r="E67"/>
    </row>
  </sheetData>
  <sheetProtection/>
  <mergeCells count="6">
    <mergeCell ref="A20:A24"/>
    <mergeCell ref="A25:A30"/>
    <mergeCell ref="A31:A36"/>
    <mergeCell ref="A2:A8"/>
    <mergeCell ref="A9:A14"/>
    <mergeCell ref="A15:A1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D72"/>
  <sheetViews>
    <sheetView zoomScalePageLayoutView="0" workbookViewId="0" topLeftCell="A1">
      <pane ySplit="1" topLeftCell="A55" activePane="bottomLeft" state="frozen"/>
      <selection pane="topLeft" activeCell="A1" sqref="A1"/>
      <selection pane="bottomLeft" activeCell="D2" sqref="D2:D71"/>
    </sheetView>
  </sheetViews>
  <sheetFormatPr defaultColWidth="9.140625" defaultRowHeight="12.75"/>
  <cols>
    <col min="1" max="1" width="42.8515625" style="23" customWidth="1"/>
    <col min="2" max="2" width="60.7109375" style="23" customWidth="1"/>
    <col min="3" max="3" width="15.7109375" style="23" customWidth="1"/>
    <col min="4" max="4" width="20.7109375" style="24" customWidth="1"/>
    <col min="5" max="16384" width="9.140625" style="23" customWidth="1"/>
  </cols>
  <sheetData>
    <row r="1" spans="1:4" s="3" customFormat="1" ht="24" customHeight="1">
      <c r="A1" s="1" t="s">
        <v>0</v>
      </c>
      <c r="B1" s="13" t="s">
        <v>1</v>
      </c>
      <c r="C1" s="2" t="s">
        <v>2</v>
      </c>
      <c r="D1" s="20" t="s">
        <v>3</v>
      </c>
    </row>
    <row r="2" spans="1:4" s="10" customFormat="1" ht="15" customHeight="1">
      <c r="A2" s="109" t="s">
        <v>217</v>
      </c>
      <c r="B2" s="14" t="s">
        <v>16</v>
      </c>
      <c r="C2" s="4">
        <f>COUNTIF(Data!AI:AI,1)</f>
        <v>0</v>
      </c>
      <c r="D2" s="5">
        <f>IF(COUNTIF(Data!AI:AI,"&gt;0")=0,"",COUNTIF(Data!AI:AI,1)/COUNTIF(Data!AI:AI,"&gt;0"))</f>
      </c>
    </row>
    <row r="3" spans="1:4" s="10" customFormat="1" ht="15" customHeight="1">
      <c r="A3" s="110"/>
      <c r="B3" s="14" t="s">
        <v>17</v>
      </c>
      <c r="C3" s="4">
        <f>COUNTIF(Data!AI:AI,2)</f>
        <v>0</v>
      </c>
      <c r="D3" s="5">
        <f>IF(COUNTIF(Data!AI:AI,"&gt;0")=0,"",COUNTIF(Data!AI:AI,2)/COUNTIF(Data!AI:AI,"&gt;0"))</f>
      </c>
    </row>
    <row r="4" spans="1:4" s="10" customFormat="1" ht="15" customHeight="1">
      <c r="A4" s="110"/>
      <c r="B4" s="14" t="s">
        <v>7</v>
      </c>
      <c r="C4" s="4">
        <f>COUNTIF(Data!AI:AI,3)</f>
        <v>0</v>
      </c>
      <c r="D4" s="5">
        <f>IF(COUNTIF(Data!AI:AI,"&gt;0")=0,"",COUNTIF(Data!AI:AI,3)/COUNTIF(Data!AI:AI,"&gt;0"))</f>
      </c>
    </row>
    <row r="5" spans="1:4" s="10" customFormat="1" ht="15" customHeight="1">
      <c r="A5" s="110"/>
      <c r="B5" s="15" t="s">
        <v>4</v>
      </c>
      <c r="C5" s="4">
        <f>COUNTIF(Data!AI:AI,".")</f>
        <v>0</v>
      </c>
      <c r="D5" s="5"/>
    </row>
    <row r="6" spans="1:4" s="10" customFormat="1" ht="15" customHeight="1">
      <c r="A6" s="110"/>
      <c r="B6" s="14"/>
      <c r="C6" s="4"/>
      <c r="D6" s="5"/>
    </row>
    <row r="7" spans="1:4" s="11" customFormat="1" ht="15" customHeight="1">
      <c r="A7" s="111" t="s">
        <v>273</v>
      </c>
      <c r="B7" s="16" t="s">
        <v>5</v>
      </c>
      <c r="C7" s="7">
        <f>COUNTIF(Data!AJ:AJ,1)</f>
        <v>0</v>
      </c>
      <c r="D7" s="8">
        <f>IF(COUNTIF(Data!AJ:AJ,"&gt;0")=0,"",COUNTIF(Data!AJ:AJ,1)/COUNTIF(Data!AJ:AJ,"&gt;0"))</f>
      </c>
    </row>
    <row r="8" spans="1:4" s="11" customFormat="1" ht="15" customHeight="1">
      <c r="A8" s="112"/>
      <c r="B8" s="16" t="s">
        <v>6</v>
      </c>
      <c r="C8" s="7">
        <f>COUNTIF(Data!AJ:AJ,2)</f>
        <v>0</v>
      </c>
      <c r="D8" s="8">
        <f>IF(COUNTIF(Data!AJ:AJ,"&gt;0")=0,"",COUNTIF(Data!AJ:AJ,2)/COUNTIF(Data!AJ:AJ,"&gt;0"))</f>
      </c>
    </row>
    <row r="9" spans="1:4" s="11" customFormat="1" ht="15" customHeight="1">
      <c r="A9" s="112"/>
      <c r="B9" s="16" t="s">
        <v>7</v>
      </c>
      <c r="C9" s="7">
        <f>COUNTIF(Data!AJ:AJ,3)</f>
        <v>0</v>
      </c>
      <c r="D9" s="8">
        <f>IF(COUNTIF(Data!AJ:AJ,"&gt;0")=0,"",COUNTIF(Data!AJ:AJ,3)/COUNTIF(Data!AJ:AJ,"&gt;0"))</f>
      </c>
    </row>
    <row r="10" spans="1:4" s="11" customFormat="1" ht="15" customHeight="1">
      <c r="A10" s="112"/>
      <c r="B10" s="17" t="s">
        <v>4</v>
      </c>
      <c r="C10" s="7">
        <f>COUNTIF(Data!AJ:AJ,".")</f>
        <v>0</v>
      </c>
      <c r="D10" s="8"/>
    </row>
    <row r="11" spans="1:4" s="11" customFormat="1" ht="15" customHeight="1">
      <c r="A11" s="112"/>
      <c r="B11" s="16"/>
      <c r="C11" s="7"/>
      <c r="D11" s="8"/>
    </row>
    <row r="12" spans="1:4" s="10" customFormat="1" ht="15" customHeight="1">
      <c r="A12" s="109" t="s">
        <v>218</v>
      </c>
      <c r="B12" s="14" t="s">
        <v>5</v>
      </c>
      <c r="C12" s="4">
        <f>COUNTIF(Data!AK:AK,1)</f>
        <v>0</v>
      </c>
      <c r="D12" s="21">
        <f>IF(COUNTIF(Data!AK:AK,"&gt;0")=0,"",COUNTIF(Data!AK:AK,1)/COUNTIF(Data!AK:AK,"&gt;0"))</f>
      </c>
    </row>
    <row r="13" spans="1:4" s="10" customFormat="1" ht="15" customHeight="1">
      <c r="A13" s="110"/>
      <c r="B13" s="14" t="s">
        <v>6</v>
      </c>
      <c r="C13" s="4">
        <f>COUNTIF(Data!AK:AK,2)</f>
        <v>0</v>
      </c>
      <c r="D13" s="21">
        <f>IF(COUNTIF(Data!AK:AK,"&gt;0")=0,"",COUNTIF(Data!AK:AK,2)/COUNTIF(Data!AK:AK,"&gt;0"))</f>
      </c>
    </row>
    <row r="14" spans="1:4" s="10" customFormat="1" ht="15" customHeight="1">
      <c r="A14" s="110"/>
      <c r="B14" s="14" t="s">
        <v>7</v>
      </c>
      <c r="C14" s="4">
        <f>COUNTIF(Data!AK:AK,3)</f>
        <v>0</v>
      </c>
      <c r="D14" s="21">
        <f>IF(COUNTIF(Data!AK:AK,"&gt;0")=0,"",COUNTIF(Data!AK:AK,3)/COUNTIF(Data!AK:AK,"&gt;0"))</f>
      </c>
    </row>
    <row r="15" spans="1:4" s="10" customFormat="1" ht="15" customHeight="1">
      <c r="A15" s="110"/>
      <c r="B15" s="15" t="s">
        <v>4</v>
      </c>
      <c r="C15" s="4">
        <f>COUNTIF(Data!AK:AK,".")</f>
        <v>0</v>
      </c>
      <c r="D15" s="21"/>
    </row>
    <row r="16" spans="1:4" s="10" customFormat="1" ht="15" customHeight="1">
      <c r="A16" s="110"/>
      <c r="B16" s="14"/>
      <c r="C16" s="4"/>
      <c r="D16" s="5"/>
    </row>
    <row r="17" spans="1:4" s="11" customFormat="1" ht="15" customHeight="1">
      <c r="A17" s="111" t="s">
        <v>219</v>
      </c>
      <c r="B17" s="16" t="s">
        <v>8</v>
      </c>
      <c r="C17" s="7">
        <f>COUNTIF(Data!AL:AL,1)</f>
        <v>0</v>
      </c>
      <c r="D17" s="8">
        <f>IF(COUNTIF(Data!AL:AL,"&gt;0")=0,"",COUNTIF(Data!AL:AL,1)/COUNTIF(Data!AL:AL,"&gt;0"))</f>
      </c>
    </row>
    <row r="18" spans="1:4" s="11" customFormat="1" ht="15" customHeight="1">
      <c r="A18" s="112"/>
      <c r="B18" s="16" t="s">
        <v>7</v>
      </c>
      <c r="C18" s="7">
        <f>COUNTIF(Data!AL:AL,2)</f>
        <v>0</v>
      </c>
      <c r="D18" s="8">
        <f>IF(COUNTIF(Data!AL:AL,"&gt;0")=0,"",COUNTIF(Data!AL:AL,2)/COUNTIF(Data!AL:AL,"&gt;0"))</f>
      </c>
    </row>
    <row r="19" spans="1:4" s="11" customFormat="1" ht="15" customHeight="1">
      <c r="A19" s="112"/>
      <c r="B19" s="16" t="s">
        <v>131</v>
      </c>
      <c r="C19" s="7">
        <f>COUNTIF(Data!AL:AL,3)</f>
        <v>0</v>
      </c>
      <c r="D19" s="8">
        <f>IF(COUNTIF(Data!AL:AL,"&gt;0")=0,"",COUNTIF(Data!AL:AL,3)/COUNTIF(Data!AL:AL,"&gt;0"))</f>
      </c>
    </row>
    <row r="20" spans="1:4" s="11" customFormat="1" ht="15" customHeight="1">
      <c r="A20" s="112"/>
      <c r="B20" s="17" t="s">
        <v>4</v>
      </c>
      <c r="C20" s="7">
        <f>COUNTIF(Data!AL:AL,".")</f>
        <v>0</v>
      </c>
      <c r="D20" s="8"/>
    </row>
    <row r="21" spans="1:4" s="11" customFormat="1" ht="15" customHeight="1">
      <c r="A21" s="112"/>
      <c r="B21" s="16"/>
      <c r="C21" s="7"/>
      <c r="D21" s="8"/>
    </row>
    <row r="22" spans="1:4" s="10" customFormat="1" ht="15" customHeight="1">
      <c r="A22" s="109" t="s">
        <v>222</v>
      </c>
      <c r="B22" s="14" t="s">
        <v>16</v>
      </c>
      <c r="C22" s="4">
        <f>COUNTIF(Data!AM:AM,1)</f>
        <v>0</v>
      </c>
      <c r="D22" s="21">
        <f>IF(COUNTIF(Data!AM:AM,"&gt;0")=0,"",COUNTIF(Data!AM:AM,1)/COUNTIF(Data!AM:AM,"&gt;0"))</f>
      </c>
    </row>
    <row r="23" spans="1:4" s="10" customFormat="1" ht="15" customHeight="1">
      <c r="A23" s="110"/>
      <c r="B23" s="14" t="s">
        <v>17</v>
      </c>
      <c r="C23" s="4">
        <f>COUNTIF(Data!AM:AM,2)</f>
        <v>0</v>
      </c>
      <c r="D23" s="21">
        <f>IF(COUNTIF(Data!AM:AM,"&gt;0")=0,"",COUNTIF(Data!AM:AM,2)/COUNTIF(Data!AM:AM,"&gt;0"))</f>
      </c>
    </row>
    <row r="24" spans="1:4" s="10" customFormat="1" ht="15" customHeight="1">
      <c r="A24" s="110"/>
      <c r="B24" s="14" t="s">
        <v>7</v>
      </c>
      <c r="C24" s="4">
        <f>COUNTIF(Data!AM:AM,3)</f>
        <v>0</v>
      </c>
      <c r="D24" s="21">
        <f>IF(COUNTIF(Data!AM:AM,"&gt;0")=0,"",COUNTIF(Data!AM:AM,3)/COUNTIF(Data!AM:AM,"&gt;0"))</f>
      </c>
    </row>
    <row r="25" spans="1:4" s="10" customFormat="1" ht="15" customHeight="1">
      <c r="A25" s="110"/>
      <c r="B25" s="15" t="s">
        <v>4</v>
      </c>
      <c r="C25" s="4">
        <f>COUNTIF(Data!AM:AM,".")</f>
        <v>0</v>
      </c>
      <c r="D25" s="21"/>
    </row>
    <row r="26" spans="1:4" s="10" customFormat="1" ht="15" customHeight="1">
      <c r="A26" s="110"/>
      <c r="B26" s="14"/>
      <c r="C26" s="4"/>
      <c r="D26" s="5"/>
    </row>
    <row r="27" spans="1:4" s="11" customFormat="1" ht="15" customHeight="1">
      <c r="A27" s="111" t="s">
        <v>220</v>
      </c>
      <c r="B27" s="16" t="s">
        <v>5</v>
      </c>
      <c r="C27" s="7">
        <f>COUNTIF(Data!AN:AN,1)</f>
        <v>0</v>
      </c>
      <c r="D27" s="8">
        <f>IF(COUNTIF(Data!AN:AN,"&gt;0")=0,"",COUNTIF(Data!AN:AN,1)/COUNTIF(Data!AN:AN,"&gt;0"))</f>
      </c>
    </row>
    <row r="28" spans="1:4" s="11" customFormat="1" ht="15" customHeight="1">
      <c r="A28" s="112"/>
      <c r="B28" s="16" t="s">
        <v>6</v>
      </c>
      <c r="C28" s="7">
        <f>COUNTIF(Data!AN:AN,2)</f>
        <v>0</v>
      </c>
      <c r="D28" s="8">
        <f>IF(COUNTIF(Data!AN:AN,"&gt;0")=0,"",COUNTIF(Data!AN:AN,2)/COUNTIF(Data!AN:AN,"&gt;0"))</f>
      </c>
    </row>
    <row r="29" spans="1:4" s="11" customFormat="1" ht="15" customHeight="1">
      <c r="A29" s="112"/>
      <c r="B29" s="16" t="s">
        <v>7</v>
      </c>
      <c r="C29" s="7">
        <f>COUNTIF(Data!AN:AN,3)</f>
        <v>0</v>
      </c>
      <c r="D29" s="8">
        <f>IF(COUNTIF(Data!AN:AN,"&gt;0")=0,"",COUNTIF(Data!AN:AN,3)/COUNTIF(Data!AN:AN,"&gt;0"))</f>
      </c>
    </row>
    <row r="30" spans="1:4" s="11" customFormat="1" ht="15" customHeight="1">
      <c r="A30" s="112"/>
      <c r="B30" s="17" t="s">
        <v>4</v>
      </c>
      <c r="C30" s="7">
        <f>COUNTIF(Data!AN:AN,".")</f>
        <v>0</v>
      </c>
      <c r="D30" s="8"/>
    </row>
    <row r="31" spans="1:4" s="11" customFormat="1" ht="15" customHeight="1">
      <c r="A31" s="112"/>
      <c r="B31" s="16"/>
      <c r="C31" s="7"/>
      <c r="D31" s="8"/>
    </row>
    <row r="32" spans="1:4" s="10" customFormat="1" ht="15" customHeight="1">
      <c r="A32" s="109" t="s">
        <v>221</v>
      </c>
      <c r="B32" s="14" t="s">
        <v>5</v>
      </c>
      <c r="C32" s="4">
        <f>COUNTIF(Data!AO:AO,1)</f>
        <v>0</v>
      </c>
      <c r="D32" s="21">
        <f>IF(COUNTIF(Data!AO:AO,"&gt;0")=0,"",COUNTIF(Data!AO:AO,1)/COUNTIF(Data!AO:AO,"&gt;0"))</f>
      </c>
    </row>
    <row r="33" spans="1:4" s="10" customFormat="1" ht="15" customHeight="1">
      <c r="A33" s="110"/>
      <c r="B33" s="14" t="s">
        <v>6</v>
      </c>
      <c r="C33" s="4">
        <f>COUNTIF(Data!AO:AO,2)</f>
        <v>0</v>
      </c>
      <c r="D33" s="21">
        <f>IF(COUNTIF(Data!AO:AO,"&gt;0")=0,"",COUNTIF(Data!AO:AO,2)/COUNTIF(Data!AO:AO,"&gt;0"))</f>
      </c>
    </row>
    <row r="34" spans="1:4" s="10" customFormat="1" ht="15" customHeight="1">
      <c r="A34" s="110"/>
      <c r="B34" s="14" t="s">
        <v>7</v>
      </c>
      <c r="C34" s="4">
        <f>COUNTIF(Data!AO:AO,3)</f>
        <v>0</v>
      </c>
      <c r="D34" s="21">
        <f>IF(COUNTIF(Data!AO:AO,"&gt;0")=0,"",COUNTIF(Data!AO:AO,3)/COUNTIF(Data!AO:AO,"&gt;0"))</f>
      </c>
    </row>
    <row r="35" spans="1:4" s="10" customFormat="1" ht="15" customHeight="1">
      <c r="A35" s="110"/>
      <c r="B35" s="14" t="s">
        <v>131</v>
      </c>
      <c r="C35" s="4">
        <f>COUNTIF(Data!AO:AO,4)</f>
        <v>0</v>
      </c>
      <c r="D35" s="21">
        <f>IF(COUNTIF(Data!AO:AO,"&gt;0")=0,"",COUNTIF(Data!AO:AO,4)/COUNTIF(Data!AO:AO,"&gt;0"))</f>
      </c>
    </row>
    <row r="36" spans="1:4" s="10" customFormat="1" ht="15" customHeight="1">
      <c r="A36" s="110"/>
      <c r="B36" s="15" t="s">
        <v>4</v>
      </c>
      <c r="C36" s="4">
        <f>COUNTIF(Data!AO:AO,".")</f>
        <v>0</v>
      </c>
      <c r="D36" s="5"/>
    </row>
    <row r="37" spans="1:4" s="10" customFormat="1" ht="15" customHeight="1">
      <c r="A37" s="110"/>
      <c r="B37" s="14"/>
      <c r="C37" s="4"/>
      <c r="D37" s="5"/>
    </row>
    <row r="38" spans="1:4" s="11" customFormat="1" ht="15" customHeight="1">
      <c r="A38" s="111" t="s">
        <v>274</v>
      </c>
      <c r="B38" s="16" t="s">
        <v>5</v>
      </c>
      <c r="C38" s="7">
        <f>COUNTIF(Data!AP:AP,1)</f>
        <v>0</v>
      </c>
      <c r="D38" s="8">
        <f>IF(COUNTIF(Data!AP:AP,"&gt;0")=0,"",COUNTIF(Data!AP:AP,1)/COUNTIF(Data!AP:AP,"&gt;0"))</f>
      </c>
    </row>
    <row r="39" spans="1:4" s="11" customFormat="1" ht="15" customHeight="1">
      <c r="A39" s="112"/>
      <c r="B39" s="16" t="s">
        <v>6</v>
      </c>
      <c r="C39" s="7">
        <f>COUNTIF(Data!AP:AP,2)</f>
        <v>0</v>
      </c>
      <c r="D39" s="8">
        <f>IF(COUNTIF(Data!AP:AP,"&gt;0")=0,"",COUNTIF(Data!AP:AP,2)/COUNTIF(Data!AP:AP,"&gt;0"))</f>
      </c>
    </row>
    <row r="40" spans="1:4" s="11" customFormat="1" ht="15" customHeight="1">
      <c r="A40" s="112"/>
      <c r="B40" s="16" t="s">
        <v>7</v>
      </c>
      <c r="C40" s="7">
        <f>COUNTIF(Data!AP:AP,3)</f>
        <v>0</v>
      </c>
      <c r="D40" s="8">
        <f>IF(COUNTIF(Data!AP:AP,"&gt;0")=0,"",COUNTIF(Data!AP:AP,3)/COUNTIF(Data!AP:AP,"&gt;0"))</f>
      </c>
    </row>
    <row r="41" spans="1:4" s="11" customFormat="1" ht="15" customHeight="1">
      <c r="A41" s="112"/>
      <c r="B41" s="16" t="s">
        <v>223</v>
      </c>
      <c r="C41" s="7">
        <f>COUNTIF(Data!AP:AP,4)</f>
        <v>0</v>
      </c>
      <c r="D41" s="8">
        <f>IF(COUNTIF(Data!AP:AP,"&gt;0")=0,"",COUNTIF(Data!AP:AP,4)/COUNTIF(Data!AP:AP,"&gt;0"))</f>
      </c>
    </row>
    <row r="42" spans="1:4" s="11" customFormat="1" ht="15" customHeight="1">
      <c r="A42" s="112"/>
      <c r="B42" s="16" t="s">
        <v>131</v>
      </c>
      <c r="C42" s="7">
        <f>COUNTIF(Data!AP:AP,5)</f>
        <v>0</v>
      </c>
      <c r="D42" s="8">
        <f>IF(COUNTIF(Data!AP:AP,"&gt;0")=0,"",COUNTIF(Data!AP:AP,5)/COUNTIF(Data!AP:AP,"&gt;0"))</f>
      </c>
    </row>
    <row r="43" spans="1:4" s="11" customFormat="1" ht="15" customHeight="1">
      <c r="A43" s="112"/>
      <c r="B43" s="17" t="s">
        <v>4</v>
      </c>
      <c r="C43" s="7">
        <f>COUNTIF(Data!AP:AP,".")</f>
        <v>0</v>
      </c>
      <c r="D43" s="8"/>
    </row>
    <row r="44" spans="1:4" s="11" customFormat="1" ht="15" customHeight="1">
      <c r="A44" s="112"/>
      <c r="B44" s="16"/>
      <c r="C44" s="7"/>
      <c r="D44" s="8"/>
    </row>
    <row r="45" spans="1:4" s="10" customFormat="1" ht="15" customHeight="1">
      <c r="A45" s="109" t="s">
        <v>224</v>
      </c>
      <c r="B45" s="14" t="s">
        <v>225</v>
      </c>
      <c r="C45" s="4">
        <f>COUNTIF(Data!AQ:AQ,1)</f>
        <v>0</v>
      </c>
      <c r="D45" s="21">
        <f>IF(COUNTIF(Data!AQ:AQ,"&gt;0")=0,"",COUNTIF(Data!AQ:AQ,1)/COUNTIF(Data!AQ:AQ,"&gt;0"))</f>
      </c>
    </row>
    <row r="46" spans="1:4" s="10" customFormat="1" ht="15" customHeight="1">
      <c r="A46" s="110"/>
      <c r="B46" s="14" t="s">
        <v>17</v>
      </c>
      <c r="C46" s="4">
        <f>COUNTIF(Data!AQ:AQ,2)</f>
        <v>0</v>
      </c>
      <c r="D46" s="21">
        <f>IF(COUNTIF(Data!AQ:AQ,"&gt;0")=0,"",COUNTIF(Data!AQ:AQ,2)/COUNTIF(Data!AQ:AQ,"&gt;0"))</f>
      </c>
    </row>
    <row r="47" spans="1:4" s="10" customFormat="1" ht="15" customHeight="1">
      <c r="A47" s="110"/>
      <c r="B47" s="14" t="s">
        <v>226</v>
      </c>
      <c r="C47" s="4">
        <f>COUNTIF(Data!AQ:AQ,3)</f>
        <v>0</v>
      </c>
      <c r="D47" s="21">
        <f>IF(COUNTIF(Data!AQ:AQ,"&gt;0")=0,"",COUNTIF(Data!AQ:AQ,3)/COUNTIF(Data!AQ:AQ,"&gt;0"))</f>
      </c>
    </row>
    <row r="48" spans="1:4" s="10" customFormat="1" ht="15" customHeight="1">
      <c r="A48" s="110"/>
      <c r="B48" s="15" t="s">
        <v>4</v>
      </c>
      <c r="C48" s="4">
        <f>COUNTIF(Data!AQ:AQ,".")</f>
        <v>0</v>
      </c>
      <c r="D48" s="21"/>
    </row>
    <row r="49" spans="1:4" s="10" customFormat="1" ht="15" customHeight="1">
      <c r="A49" s="110"/>
      <c r="B49" s="14"/>
      <c r="C49" s="4"/>
      <c r="D49" s="5"/>
    </row>
    <row r="50" spans="1:4" s="11" customFormat="1" ht="15" customHeight="1">
      <c r="A50" s="111" t="s">
        <v>227</v>
      </c>
      <c r="B50" s="16" t="s">
        <v>5</v>
      </c>
      <c r="C50" s="7">
        <f>COUNTIF(Data!AR:AR,1)</f>
        <v>0</v>
      </c>
      <c r="D50" s="8">
        <f>IF(COUNTIF(Data!AR:AR,"&gt;0")=0,"",COUNTIF(Data!AR:AR,1)/COUNTIF(Data!AR:AR,"&gt;0"))</f>
      </c>
    </row>
    <row r="51" spans="1:4" s="11" customFormat="1" ht="15" customHeight="1">
      <c r="A51" s="112"/>
      <c r="B51" s="16" t="s">
        <v>6</v>
      </c>
      <c r="C51" s="7">
        <f>COUNTIF(Data!AR:AR,2)</f>
        <v>0</v>
      </c>
      <c r="D51" s="8">
        <f>IF(COUNTIF(Data!AR:AR,"&gt;0")=0,"",COUNTIF(Data!AR:AR,2)/COUNTIF(Data!AR:AR,"&gt;0"))</f>
      </c>
    </row>
    <row r="52" spans="1:4" s="11" customFormat="1" ht="15" customHeight="1">
      <c r="A52" s="112"/>
      <c r="B52" s="16" t="s">
        <v>7</v>
      </c>
      <c r="C52" s="7">
        <f>COUNTIF(Data!AR:AR,3)</f>
        <v>0</v>
      </c>
      <c r="D52" s="8">
        <f>IF(COUNTIF(Data!AR:AR,"&gt;0")=0,"",COUNTIF(Data!AR:AR,3)/COUNTIF(Data!AR:AR,"&gt;0"))</f>
      </c>
    </row>
    <row r="53" spans="1:4" s="11" customFormat="1" ht="15" customHeight="1">
      <c r="A53" s="112"/>
      <c r="B53" s="16" t="s">
        <v>228</v>
      </c>
      <c r="C53" s="7">
        <f>COUNTIF(Data!AR:AR,4)</f>
        <v>0</v>
      </c>
      <c r="D53" s="8">
        <f>IF(COUNTIF(Data!AR:AR,"&gt;0")=0,"",COUNTIF(Data!AR:AR,4)/COUNTIF(Data!AR:AR,"&gt;0"))</f>
      </c>
    </row>
    <row r="54" spans="1:4" s="11" customFormat="1" ht="15" customHeight="1">
      <c r="A54" s="112"/>
      <c r="B54" s="17" t="s">
        <v>4</v>
      </c>
      <c r="C54" s="7">
        <f>COUNTIF(Data!AR:AR,".")</f>
        <v>0</v>
      </c>
      <c r="D54" s="8"/>
    </row>
    <row r="55" spans="1:4" s="11" customFormat="1" ht="15" customHeight="1">
      <c r="A55" s="112"/>
      <c r="B55" s="16"/>
      <c r="C55" s="7"/>
      <c r="D55" s="8"/>
    </row>
    <row r="56" spans="1:4" s="10" customFormat="1" ht="15" customHeight="1">
      <c r="A56" s="109" t="s">
        <v>229</v>
      </c>
      <c r="B56" s="14" t="s">
        <v>5</v>
      </c>
      <c r="C56" s="4">
        <f>COUNTIF(Data!AS:AS,1)</f>
        <v>0</v>
      </c>
      <c r="D56" s="21">
        <f>IF(COUNTIF(Data!AS:AS,"&gt;0")=0,"",COUNTIF(Data!AS:AS,1)/COUNTIF(Data!AS:AS,"&gt;0"))</f>
      </c>
    </row>
    <row r="57" spans="1:4" s="10" customFormat="1" ht="15" customHeight="1">
      <c r="A57" s="110"/>
      <c r="B57" s="14" t="s">
        <v>6</v>
      </c>
      <c r="C57" s="4">
        <f>COUNTIF(Data!AS:AS,2)</f>
        <v>0</v>
      </c>
      <c r="D57" s="21">
        <f>IF(COUNTIF(Data!AS:AS,"&gt;0")=0,"",COUNTIF(Data!AS:AS,2)/COUNTIF(Data!AS:AS,"&gt;0"))</f>
      </c>
    </row>
    <row r="58" spans="1:4" s="10" customFormat="1" ht="15" customHeight="1">
      <c r="A58" s="110"/>
      <c r="B58" s="14" t="s">
        <v>7</v>
      </c>
      <c r="C58" s="4">
        <f>COUNTIF(Data!AS:AS,3)</f>
        <v>0</v>
      </c>
      <c r="D58" s="21">
        <f>IF(COUNTIF(Data!AS:AS,"&gt;0")=0,"",COUNTIF(Data!AS:AS,3)/COUNTIF(Data!AS:AS,"&gt;0"))</f>
      </c>
    </row>
    <row r="59" spans="1:4" s="10" customFormat="1" ht="15" customHeight="1">
      <c r="A59" s="110"/>
      <c r="B59" s="14" t="s">
        <v>131</v>
      </c>
      <c r="C59" s="4">
        <f>COUNTIF(Data!AS:AS,4)</f>
        <v>0</v>
      </c>
      <c r="D59" s="21">
        <f>IF(COUNTIF(Data!AS:AS,"&gt;0")=0,"",COUNTIF(Data!AS:AS,4)/COUNTIF(Data!AS:AS,"&gt;0"))</f>
      </c>
    </row>
    <row r="60" spans="1:4" s="10" customFormat="1" ht="15" customHeight="1">
      <c r="A60" s="110"/>
      <c r="B60" s="15" t="s">
        <v>4</v>
      </c>
      <c r="C60" s="4">
        <f>COUNTIF(Data!AS:AS,".")</f>
        <v>0</v>
      </c>
      <c r="D60" s="5"/>
    </row>
    <row r="61" spans="1:4" s="10" customFormat="1" ht="15" customHeight="1">
      <c r="A61" s="110"/>
      <c r="B61" s="14"/>
      <c r="C61" s="4"/>
      <c r="D61" s="5"/>
    </row>
    <row r="62" spans="1:4" s="11" customFormat="1" ht="15" customHeight="1">
      <c r="A62" s="111" t="s">
        <v>230</v>
      </c>
      <c r="B62" s="16" t="s">
        <v>16</v>
      </c>
      <c r="C62" s="7">
        <f>COUNTIF(Data!AT:AT,1)</f>
        <v>0</v>
      </c>
      <c r="D62" s="8">
        <f>IF(COUNTIF(Data!AT:AT,"&gt;0")=0,"",COUNTIF(Data!AT:AT,1)/COUNTIF(Data!AT:AT,"&gt;0"))</f>
      </c>
    </row>
    <row r="63" spans="1:4" s="11" customFormat="1" ht="15" customHeight="1">
      <c r="A63" s="112"/>
      <c r="B63" s="16" t="s">
        <v>17</v>
      </c>
      <c r="C63" s="7">
        <f>COUNTIF(Data!AT:AT,2)</f>
        <v>0</v>
      </c>
      <c r="D63" s="8">
        <f>IF(COUNTIF(Data!AT:AT,"&gt;0")=0,"",COUNTIF(Data!AT:AT,2)/COUNTIF(Data!AT:AT,"&gt;0"))</f>
      </c>
    </row>
    <row r="64" spans="1:4" s="11" customFormat="1" ht="15" customHeight="1">
      <c r="A64" s="112"/>
      <c r="B64" s="16" t="s">
        <v>7</v>
      </c>
      <c r="C64" s="7">
        <f>COUNTIF(Data!AT:AT,3)</f>
        <v>0</v>
      </c>
      <c r="D64" s="8">
        <f>IF(COUNTIF(Data!AT:AT,"&gt;0")=0,"",COUNTIF(Data!AT:AT,3)/COUNTIF(Data!AT:AT,"&gt;0"))</f>
      </c>
    </row>
    <row r="65" spans="1:4" s="11" customFormat="1" ht="15" customHeight="1">
      <c r="A65" s="112"/>
      <c r="B65" s="17" t="s">
        <v>4</v>
      </c>
      <c r="C65" s="7">
        <f>COUNTIF(Data!AT:AT,".")</f>
        <v>0</v>
      </c>
      <c r="D65" s="8"/>
    </row>
    <row r="66" spans="1:4" s="11" customFormat="1" ht="15" customHeight="1">
      <c r="A66" s="112"/>
      <c r="B66" s="16"/>
      <c r="C66" s="7"/>
      <c r="D66" s="8"/>
    </row>
    <row r="67" spans="1:4" s="10" customFormat="1" ht="15" customHeight="1">
      <c r="A67" s="109" t="s">
        <v>231</v>
      </c>
      <c r="B67" s="14" t="s">
        <v>5</v>
      </c>
      <c r="C67" s="4">
        <f>COUNTIF(Data!AU:AU,1)</f>
        <v>0</v>
      </c>
      <c r="D67" s="21">
        <f>IF(COUNTIF(Data!AU:AU,"&gt;0")=0,"",COUNTIF(Data!AU:AU,1)/COUNTIF(Data!AU:AU,"&gt;0"))</f>
      </c>
    </row>
    <row r="68" spans="1:4" s="10" customFormat="1" ht="15" customHeight="1">
      <c r="A68" s="110"/>
      <c r="B68" s="14" t="s">
        <v>6</v>
      </c>
      <c r="C68" s="4">
        <f>COUNTIF(Data!AU:AU,2)</f>
        <v>0</v>
      </c>
      <c r="D68" s="21">
        <f>IF(COUNTIF(Data!AU:AU,"&gt;0")=0,"",COUNTIF(Data!AU:AU,2)/COUNTIF(Data!AU:AU,"&gt;0"))</f>
      </c>
    </row>
    <row r="69" spans="1:4" s="10" customFormat="1" ht="15" customHeight="1">
      <c r="A69" s="110"/>
      <c r="B69" s="14" t="s">
        <v>7</v>
      </c>
      <c r="C69" s="4">
        <f>COUNTIF(Data!AU:AU,3)</f>
        <v>0</v>
      </c>
      <c r="D69" s="21">
        <f>IF(COUNTIF(Data!AU:AU,"&gt;0")=0,"",COUNTIF(Data!AU:AU,3)/COUNTIF(Data!AU:AU,"&gt;0"))</f>
      </c>
    </row>
    <row r="70" spans="1:4" s="10" customFormat="1" ht="15" customHeight="1">
      <c r="A70" s="110"/>
      <c r="B70" s="14" t="s">
        <v>131</v>
      </c>
      <c r="C70" s="4">
        <f>COUNTIF(Data!AU:AU,4)</f>
        <v>0</v>
      </c>
      <c r="D70" s="21">
        <f>IF(COUNTIF(Data!AU:AU,"&gt;0")=0,"",COUNTIF(Data!AU:AU,4)/COUNTIF(Data!AU:AU,"&gt;0"))</f>
      </c>
    </row>
    <row r="71" spans="1:4" s="10" customFormat="1" ht="15" customHeight="1">
      <c r="A71" s="110"/>
      <c r="B71" s="15" t="s">
        <v>4</v>
      </c>
      <c r="C71" s="4">
        <f>COUNTIF(Data!AU:AU,".")</f>
        <v>0</v>
      </c>
      <c r="D71" s="21"/>
    </row>
    <row r="72" spans="1:4" s="10" customFormat="1" ht="15" customHeight="1">
      <c r="A72" s="110"/>
      <c r="B72" s="14"/>
      <c r="C72" s="4"/>
      <c r="D72" s="5"/>
    </row>
  </sheetData>
  <sheetProtection/>
  <mergeCells count="13">
    <mergeCell ref="A62:A66"/>
    <mergeCell ref="A67:A72"/>
    <mergeCell ref="A32:A37"/>
    <mergeCell ref="A38:A44"/>
    <mergeCell ref="A45:A49"/>
    <mergeCell ref="A50:A55"/>
    <mergeCell ref="A56:A61"/>
    <mergeCell ref="A12:A16"/>
    <mergeCell ref="A2:A6"/>
    <mergeCell ref="A7:A11"/>
    <mergeCell ref="A17:A21"/>
    <mergeCell ref="A22:A26"/>
    <mergeCell ref="A27:A3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D7"/>
  <sheetViews>
    <sheetView zoomScalePageLayoutView="0" workbookViewId="0" topLeftCell="A1">
      <pane ySplit="1" topLeftCell="A2" activePane="bottomLeft" state="frozen"/>
      <selection pane="topLeft" activeCell="A1" sqref="A1"/>
      <selection pane="bottomLeft" activeCell="D2" sqref="D2:D6"/>
    </sheetView>
  </sheetViews>
  <sheetFormatPr defaultColWidth="9.140625" defaultRowHeight="12.75"/>
  <cols>
    <col min="1" max="1" width="42.8515625" style="23" customWidth="1"/>
    <col min="2" max="2" width="60.7109375" style="23" customWidth="1"/>
    <col min="3" max="3" width="15.7109375" style="23" customWidth="1"/>
    <col min="4" max="4" width="20.7109375" style="24" customWidth="1"/>
    <col min="5" max="16384" width="9.140625" style="23" customWidth="1"/>
  </cols>
  <sheetData>
    <row r="1" spans="1:4" s="3" customFormat="1" ht="24" customHeight="1">
      <c r="A1" s="1" t="s">
        <v>0</v>
      </c>
      <c r="B1" s="2" t="s">
        <v>1</v>
      </c>
      <c r="C1" s="2" t="s">
        <v>2</v>
      </c>
      <c r="D1" s="18" t="s">
        <v>3</v>
      </c>
    </row>
    <row r="2" spans="1:4" s="10" customFormat="1" ht="15" customHeight="1">
      <c r="A2" s="109" t="s">
        <v>275</v>
      </c>
      <c r="B2" s="4" t="s">
        <v>5</v>
      </c>
      <c r="C2" s="4">
        <f>COUNTIF(Data!AV:AV,1)</f>
        <v>0</v>
      </c>
      <c r="D2" s="21">
        <f>IF(COUNTIF(Data!AV:AV,"&gt;0")=0,"",COUNTIF(Data!AV:AV,1)/COUNTIF(Data!AV:AV,"&gt;0"))</f>
      </c>
    </row>
    <row r="3" spans="1:4" s="10" customFormat="1" ht="15" customHeight="1">
      <c r="A3" s="110"/>
      <c r="B3" s="4" t="s">
        <v>6</v>
      </c>
      <c r="C3" s="4">
        <f>COUNTIF(Data!AV:AV,2)</f>
        <v>0</v>
      </c>
      <c r="D3" s="21">
        <f>IF(COUNTIF(Data!AV:AV,"&gt;0")=0,"",COUNTIF(Data!AV:AV,2)/COUNTIF(Data!AV:AV,"&gt;0"))</f>
      </c>
    </row>
    <row r="4" spans="1:4" s="10" customFormat="1" ht="15" customHeight="1">
      <c r="A4" s="110"/>
      <c r="B4" s="4" t="s">
        <v>7</v>
      </c>
      <c r="C4" s="4">
        <f>COUNTIF(Data!AV:AV,3)</f>
        <v>0</v>
      </c>
      <c r="D4" s="21">
        <f>IF(COUNTIF(Data!AV:AV,"&gt;0")=0,"",COUNTIF(Data!AV:AV,3)/COUNTIF(Data!AV:AV,"&gt;0"))</f>
      </c>
    </row>
    <row r="5" spans="1:4" s="10" customFormat="1" ht="15" customHeight="1">
      <c r="A5" s="110"/>
      <c r="B5" s="4" t="s">
        <v>232</v>
      </c>
      <c r="C5" s="4">
        <f>COUNTIF(Data!AV:AV,4)</f>
        <v>0</v>
      </c>
      <c r="D5" s="21">
        <f>IF(COUNTIF(Data!AV:AV,"&gt;0")=0,"",COUNTIF(Data!AV:AV,4)/COUNTIF(Data!AV:AV,"&gt;0"))</f>
      </c>
    </row>
    <row r="6" spans="1:4" s="10" customFormat="1" ht="15" customHeight="1">
      <c r="A6" s="110"/>
      <c r="B6" s="6" t="s">
        <v>4</v>
      </c>
      <c r="C6" s="4">
        <f>COUNTIF(Data!AV:AV,".")</f>
        <v>0</v>
      </c>
      <c r="D6" s="21"/>
    </row>
    <row r="7" spans="1:4" s="10" customFormat="1" ht="15" customHeight="1">
      <c r="A7" s="110"/>
      <c r="B7" s="4"/>
      <c r="C7" s="4"/>
      <c r="D7" s="21"/>
    </row>
    <row r="8" ht="15" customHeight="1"/>
    <row r="9" ht="15" customHeight="1"/>
    <row r="10" ht="15" customHeight="1"/>
    <row r="11" ht="15" customHeight="1"/>
    <row r="12" ht="15" customHeight="1"/>
    <row r="13" ht="15" customHeight="1"/>
    <row r="14" ht="15" customHeight="1"/>
    <row r="15" ht="15" customHeight="1"/>
  </sheetData>
  <sheetProtection/>
  <mergeCells count="1">
    <mergeCell ref="A2:A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E42"/>
  <sheetViews>
    <sheetView zoomScalePageLayoutView="0" workbookViewId="0" topLeftCell="A1">
      <pane ySplit="1" topLeftCell="A17" activePane="bottomLeft" state="frozen"/>
      <selection pane="topLeft" activeCell="A1" sqref="A1"/>
      <selection pane="bottomLeft" activeCell="D2" sqref="D2:D33"/>
    </sheetView>
  </sheetViews>
  <sheetFormatPr defaultColWidth="9.140625" defaultRowHeight="12.75"/>
  <cols>
    <col min="1" max="1" width="42.8515625" style="35" customWidth="1"/>
    <col min="2" max="2" width="60.7109375" style="31" customWidth="1"/>
    <col min="3" max="3" width="15.7109375" style="23" customWidth="1"/>
    <col min="4" max="4" width="20.7109375" style="24" customWidth="1"/>
    <col min="5" max="16384" width="9.140625" style="23" customWidth="1"/>
  </cols>
  <sheetData>
    <row r="1" spans="1:4" s="3" customFormat="1" ht="24" customHeight="1">
      <c r="A1" s="34" t="s">
        <v>0</v>
      </c>
      <c r="B1" s="28" t="s">
        <v>1</v>
      </c>
      <c r="C1" s="2" t="s">
        <v>2</v>
      </c>
      <c r="D1" s="18" t="s">
        <v>3</v>
      </c>
    </row>
    <row r="2" spans="1:4" s="27" customFormat="1" ht="12.75" customHeight="1">
      <c r="A2" s="104" t="s">
        <v>306</v>
      </c>
      <c r="B2" s="22" t="s">
        <v>132</v>
      </c>
      <c r="C2" s="4">
        <f>COUNTIF(Data!AW:AW,1)</f>
        <v>0</v>
      </c>
      <c r="D2" s="5">
        <f>IF(COUNTIF(Data!AW:AW,"&gt;=0")=0,"",COUNTIF(Data!AW:AW,1)/COUNTIF(Data!AW:AW,"&lt;2"))</f>
      </c>
    </row>
    <row r="3" spans="1:4" s="27" customFormat="1" ht="12.75" customHeight="1">
      <c r="A3" s="104"/>
      <c r="B3" s="22" t="s">
        <v>133</v>
      </c>
      <c r="C3" s="4">
        <f>COUNTIF(Data!AW:AW,0)</f>
        <v>0</v>
      </c>
      <c r="D3" s="5">
        <f>IF(COUNTIF(Data!AW:AW,"&gt;=0")=0,"",COUNTIF(Data!AW:AW,0)/COUNTIF(Data!AW:AW,"&lt;2"))</f>
      </c>
    </row>
    <row r="4" spans="1:4" s="27" customFormat="1" ht="12.75" customHeight="1">
      <c r="A4" s="104"/>
      <c r="B4" s="45" t="s">
        <v>4</v>
      </c>
      <c r="C4" s="4">
        <f>COUNTIF(Data!AW:AW,".")</f>
        <v>0</v>
      </c>
      <c r="D4" s="5"/>
    </row>
    <row r="5" spans="1:4" s="27" customFormat="1" ht="23.25" customHeight="1">
      <c r="A5" s="104"/>
      <c r="B5" s="22"/>
      <c r="C5" s="14"/>
      <c r="D5" s="5"/>
    </row>
    <row r="6" spans="1:4" s="61" customFormat="1" ht="12.75" customHeight="1">
      <c r="A6" s="103" t="s">
        <v>307</v>
      </c>
      <c r="B6" s="94" t="s">
        <v>132</v>
      </c>
      <c r="C6" s="58">
        <f>COUNTIF(Data!AX:AX,1)</f>
        <v>0</v>
      </c>
      <c r="D6" s="59">
        <f>IF(COUNTIF(Data!AX:AX,"&gt;=0")=0,"",COUNTIF(Data!AX:AX,1)/COUNTIF(Data!AX:AX,"&lt;2"))</f>
      </c>
    </row>
    <row r="7" spans="1:4" s="61" customFormat="1" ht="12.75" customHeight="1">
      <c r="A7" s="103"/>
      <c r="B7" s="94" t="s">
        <v>133</v>
      </c>
      <c r="C7" s="58">
        <f>COUNTIF(Data!AX:AX,0)</f>
        <v>0</v>
      </c>
      <c r="D7" s="59">
        <f>IF(COUNTIF(Data!AX:AX,"&gt;=0")=0,"",COUNTIF(Data!AX:AX,0)/COUNTIF(Data!AX:AX,"&lt;2"))</f>
      </c>
    </row>
    <row r="8" spans="1:4" s="61" customFormat="1" ht="12.75" customHeight="1">
      <c r="A8" s="103"/>
      <c r="B8" s="95" t="s">
        <v>4</v>
      </c>
      <c r="C8" s="96">
        <f>COUNTIF(Data!AX:AX,".")</f>
        <v>0</v>
      </c>
      <c r="D8" s="59"/>
    </row>
    <row r="9" spans="1:4" s="61" customFormat="1" ht="12.75" customHeight="1">
      <c r="A9" s="103"/>
      <c r="B9" s="94"/>
      <c r="C9" s="96"/>
      <c r="D9" s="59"/>
    </row>
    <row r="10" spans="1:4" s="27" customFormat="1" ht="12.75" customHeight="1">
      <c r="A10" s="104" t="s">
        <v>308</v>
      </c>
      <c r="B10" s="22" t="s">
        <v>132</v>
      </c>
      <c r="C10" s="4">
        <f>COUNTIF(Data!AY:AY,1)</f>
        <v>0</v>
      </c>
      <c r="D10" s="5">
        <f>IF(COUNTIF(Data!AY:AY,"&gt;=0")=0,"",COUNTIF(Data!AY:AY,1)/COUNTIF(Data!AY:AY,"&lt;2"))</f>
      </c>
    </row>
    <row r="11" spans="1:4" s="27" customFormat="1" ht="12.75" customHeight="1">
      <c r="A11" s="104"/>
      <c r="B11" s="22" t="s">
        <v>133</v>
      </c>
      <c r="C11" s="4">
        <f>COUNTIF(Data!AY:AY,0)</f>
        <v>0</v>
      </c>
      <c r="D11" s="5">
        <f>IF(COUNTIF(Data!AY:AY,"&gt;=0")=0,"",COUNTIF(Data!AY:AY,0)/COUNTIF(Data!AY:AY,"&lt;2"))</f>
      </c>
    </row>
    <row r="12" spans="1:4" s="27" customFormat="1" ht="12.75" customHeight="1">
      <c r="A12" s="104"/>
      <c r="B12" s="45" t="s">
        <v>4</v>
      </c>
      <c r="C12" s="4">
        <f>COUNTIF(Data!AY:AY,".")</f>
        <v>0</v>
      </c>
      <c r="D12" s="5"/>
    </row>
    <row r="13" spans="1:4" s="27" customFormat="1" ht="12.75" customHeight="1">
      <c r="A13" s="104"/>
      <c r="B13" s="22"/>
      <c r="C13" s="14"/>
      <c r="D13" s="5"/>
    </row>
    <row r="14" spans="1:4" s="61" customFormat="1" ht="12.75" customHeight="1">
      <c r="A14" s="103" t="s">
        <v>309</v>
      </c>
      <c r="B14" s="94" t="s">
        <v>132</v>
      </c>
      <c r="C14" s="58">
        <f>COUNTIF(Data!AZ:AZ,1)</f>
        <v>0</v>
      </c>
      <c r="D14" s="59">
        <f>IF(COUNTIF(Data!AZ:AZ,"&gt;=0")=0,"",COUNTIF(Data!AZ:AZ,1)/COUNTIF(Data!AZ:AZ,"&lt;2"))</f>
      </c>
    </row>
    <row r="15" spans="1:4" s="61" customFormat="1" ht="12.75" customHeight="1">
      <c r="A15" s="103"/>
      <c r="B15" s="94" t="s">
        <v>133</v>
      </c>
      <c r="C15" s="58">
        <f>COUNTIF(Data!AZ:AZ,0)</f>
        <v>0</v>
      </c>
      <c r="D15" s="59">
        <f>IF(COUNTIF(Data!AZ:AZ,"&gt;=0")=0,"",COUNTIF(Data!AZ:AZ,0)/COUNTIF(Data!AZ:AZ,"&lt;2"))</f>
      </c>
    </row>
    <row r="16" spans="1:4" s="61" customFormat="1" ht="12.75" customHeight="1">
      <c r="A16" s="103"/>
      <c r="B16" s="95" t="s">
        <v>4</v>
      </c>
      <c r="C16" s="96">
        <f>COUNTIF(Data!AZ:AZ,".")</f>
        <v>0</v>
      </c>
      <c r="D16" s="59"/>
    </row>
    <row r="17" spans="1:4" s="61" customFormat="1" ht="12.75" customHeight="1">
      <c r="A17" s="103"/>
      <c r="B17" s="94"/>
      <c r="C17" s="96"/>
      <c r="D17" s="59"/>
    </row>
    <row r="18" spans="1:4" s="27" customFormat="1" ht="12.75" customHeight="1">
      <c r="A18" s="104" t="s">
        <v>310</v>
      </c>
      <c r="B18" s="22" t="s">
        <v>132</v>
      </c>
      <c r="C18" s="4">
        <f>COUNTIF(Data!BA:BA,1)</f>
        <v>0</v>
      </c>
      <c r="D18" s="5">
        <f>IF(COUNTIF(Data!BA:BA,"&gt;=0")=0,"",COUNTIF(Data!BA:BA,1)/COUNTIF(Data!BA:BA,"&lt;2"))</f>
      </c>
    </row>
    <row r="19" spans="1:4" s="27" customFormat="1" ht="12.75" customHeight="1">
      <c r="A19" s="104"/>
      <c r="B19" s="22" t="s">
        <v>133</v>
      </c>
      <c r="C19" s="4">
        <f>COUNTIF(Data!BA:BA,0)</f>
        <v>0</v>
      </c>
      <c r="D19" s="5">
        <f>IF(COUNTIF(Data!BA:BA,"&gt;=0")=0,"",COUNTIF(Data!BA:BA,0)/COUNTIF(Data!BA:BA,"&lt;2"))</f>
      </c>
    </row>
    <row r="20" spans="1:4" s="27" customFormat="1" ht="12.75" customHeight="1">
      <c r="A20" s="104"/>
      <c r="B20" s="45" t="s">
        <v>4</v>
      </c>
      <c r="C20" s="4">
        <f>COUNTIF(Data!BA:BA,".")</f>
        <v>0</v>
      </c>
      <c r="D20" s="5"/>
    </row>
    <row r="21" spans="1:4" s="27" customFormat="1" ht="12.75" customHeight="1">
      <c r="A21" s="104"/>
      <c r="B21" s="22"/>
      <c r="C21" s="14"/>
      <c r="D21" s="5"/>
    </row>
    <row r="22" spans="1:5" s="39" customFormat="1" ht="15" customHeight="1">
      <c r="A22" s="103" t="s">
        <v>233</v>
      </c>
      <c r="B22" s="25" t="s">
        <v>8</v>
      </c>
      <c r="C22" s="7">
        <f>COUNTIF(Data!BB:BB,1)</f>
        <v>0</v>
      </c>
      <c r="D22" s="8">
        <f>IF(COUNTIF(Data!BB:BB,"&gt;0")=0,"",COUNTIF(Data!BB:BB,1)/COUNTIF(Data!BB:BB,"&gt;0"))</f>
      </c>
      <c r="E22" s="11"/>
    </row>
    <row r="23" spans="1:5" s="39" customFormat="1" ht="15" customHeight="1">
      <c r="A23" s="103"/>
      <c r="B23" s="25" t="s">
        <v>234</v>
      </c>
      <c r="C23" s="7">
        <f>COUNTIF(Data!BB:BB,2)</f>
        <v>0</v>
      </c>
      <c r="D23" s="8">
        <f>IF(COUNTIF(Data!BB:BB,"&gt;0")=0,"",COUNTIF(Data!BB:BB,2)/COUNTIF(Data!BB:BB,"&gt;0"))</f>
      </c>
      <c r="E23" s="11"/>
    </row>
    <row r="24" spans="1:5" s="39" customFormat="1" ht="15" customHeight="1">
      <c r="A24" s="103"/>
      <c r="B24" s="25" t="s">
        <v>235</v>
      </c>
      <c r="C24" s="7">
        <f>COUNTIF(Data!BB:BB,3)</f>
        <v>0</v>
      </c>
      <c r="D24" s="8">
        <f>IF(COUNTIF(Data!BB:BB,"&gt;0")=0,"",COUNTIF(Data!BB:BB,3)/COUNTIF(Data!BB:BB,"&gt;0"))</f>
      </c>
      <c r="E24" s="11"/>
    </row>
    <row r="25" spans="1:5" s="39" customFormat="1" ht="15" customHeight="1">
      <c r="A25" s="103"/>
      <c r="B25" s="25" t="s">
        <v>236</v>
      </c>
      <c r="C25" s="7">
        <f>COUNTIF(Data!BB:BB,4)</f>
        <v>0</v>
      </c>
      <c r="D25" s="8">
        <f>IF(COUNTIF(Data!BB:BB,"&gt;0")=0,"",COUNTIF(Data!BB:BB,4)/COUNTIF(Data!BB:BB,"&gt;0"))</f>
      </c>
      <c r="E25" s="11"/>
    </row>
    <row r="26" spans="1:5" s="39" customFormat="1" ht="15" customHeight="1">
      <c r="A26" s="103"/>
      <c r="B26" s="30" t="s">
        <v>4</v>
      </c>
      <c r="C26" s="7">
        <f>COUNTIF(Data!BB:BB,".")</f>
        <v>0</v>
      </c>
      <c r="D26" s="8"/>
      <c r="E26" s="11"/>
    </row>
    <row r="27" spans="1:5" s="39" customFormat="1" ht="15" customHeight="1">
      <c r="A27" s="103"/>
      <c r="B27" s="25"/>
      <c r="C27" s="7"/>
      <c r="D27" s="8"/>
      <c r="E27" s="11"/>
    </row>
    <row r="28" spans="1:5" s="50" customFormat="1" ht="15" customHeight="1">
      <c r="A28" s="104" t="s">
        <v>237</v>
      </c>
      <c r="B28" s="66" t="s">
        <v>12</v>
      </c>
      <c r="C28" s="52">
        <f>COUNTIF(Data!BC:BC,1)</f>
        <v>0</v>
      </c>
      <c r="D28" s="56">
        <f>IF(COUNTIF(Data!BC:BC,"&gt;0")=0,"",COUNTIF(Data!BC:BC,1)/COUNTIF(Data!BC:BC,"&gt;0"))</f>
      </c>
      <c r="E28" s="51"/>
    </row>
    <row r="29" spans="1:5" s="50" customFormat="1" ht="15" customHeight="1">
      <c r="A29" s="104"/>
      <c r="B29" s="66" t="s">
        <v>11</v>
      </c>
      <c r="C29" s="52">
        <f>COUNTIF(Data!BC:BC,2)</f>
        <v>0</v>
      </c>
      <c r="D29" s="56">
        <f>IF(COUNTIF(Data!BC:BC,"&gt;0")=0,"",COUNTIF(Data!BC:BC,2)/COUNTIF(Data!BC:BC,"&gt;0"))</f>
      </c>
      <c r="E29" s="51"/>
    </row>
    <row r="30" spans="1:5" s="50" customFormat="1" ht="15" customHeight="1">
      <c r="A30" s="104"/>
      <c r="B30" s="66" t="s">
        <v>10</v>
      </c>
      <c r="C30" s="52">
        <f>COUNTIF(Data!BC:BC,3)</f>
        <v>0</v>
      </c>
      <c r="D30" s="56">
        <f>IF(COUNTIF(Data!BC:BC,"&gt;0")=0,"",COUNTIF(Data!BC:BC,3)/COUNTIF(Data!BC:BC,"&gt;0"))</f>
      </c>
      <c r="E30" s="51"/>
    </row>
    <row r="31" spans="1:5" s="50" customFormat="1" ht="15" customHeight="1">
      <c r="A31" s="104"/>
      <c r="B31" s="66" t="s">
        <v>9</v>
      </c>
      <c r="C31" s="52">
        <f>COUNTIF(Data!BC:BC,4)</f>
        <v>0</v>
      </c>
      <c r="D31" s="56">
        <f>IF(COUNTIF(Data!BC:BC,"&gt;0")=0,"",COUNTIF(Data!BC:BC,4)/COUNTIF(Data!BC:BC,"&gt;0"))</f>
      </c>
      <c r="E31" s="51"/>
    </row>
    <row r="32" spans="1:5" s="50" customFormat="1" ht="15" customHeight="1">
      <c r="A32" s="104"/>
      <c r="B32" s="66" t="s">
        <v>238</v>
      </c>
      <c r="C32" s="52">
        <f>COUNTIF(Data!BC:BC,5)</f>
        <v>0</v>
      </c>
      <c r="D32" s="56">
        <f>IF(COUNTIF(Data!BC:BC,"&gt;0")=0,"",COUNTIF(Data!BC:BC,5)/COUNTIF(Data!BC:BC,"&gt;0"))</f>
      </c>
      <c r="E32" s="51"/>
    </row>
    <row r="33" spans="1:5" s="50" customFormat="1" ht="15" customHeight="1">
      <c r="A33" s="104"/>
      <c r="B33" s="67" t="s">
        <v>4</v>
      </c>
      <c r="C33" s="52">
        <f>COUNTIF(Data!BC:BC,".")</f>
        <v>0</v>
      </c>
      <c r="D33" s="56"/>
      <c r="E33" s="51"/>
    </row>
    <row r="34" spans="1:5" s="50" customFormat="1" ht="15" customHeight="1">
      <c r="A34" s="85"/>
      <c r="B34" s="67"/>
      <c r="C34" s="52"/>
      <c r="D34" s="56"/>
      <c r="E34" s="51"/>
    </row>
    <row r="35" spans="1:4" ht="12.75">
      <c r="A35" s="23"/>
      <c r="B35" s="23"/>
      <c r="D35" s="23"/>
    </row>
    <row r="36" spans="1:2" ht="12.75">
      <c r="A36" s="23"/>
      <c r="B36" s="23"/>
    </row>
    <row r="37" spans="1:2" ht="12.75">
      <c r="A37" s="23"/>
      <c r="B37" s="23"/>
    </row>
    <row r="38" spans="1:2" ht="12.75">
      <c r="A38" s="23"/>
      <c r="B38" s="23"/>
    </row>
    <row r="42" ht="15">
      <c r="A42" s="87"/>
    </row>
  </sheetData>
  <sheetProtection/>
  <mergeCells count="7">
    <mergeCell ref="A22:A27"/>
    <mergeCell ref="A28:A33"/>
    <mergeCell ref="A2:A5"/>
    <mergeCell ref="A6:A9"/>
    <mergeCell ref="A10:A13"/>
    <mergeCell ref="A14:A17"/>
    <mergeCell ref="A18:A2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10"/>
  <sheetViews>
    <sheetView zoomScalePageLayoutView="0" workbookViewId="0" topLeftCell="A1">
      <pane ySplit="1" topLeftCell="A2" activePane="bottomLeft" state="frozen"/>
      <selection pane="topLeft" activeCell="A1" sqref="A1"/>
      <selection pane="bottomLeft" activeCell="D2" sqref="D2:D9"/>
    </sheetView>
  </sheetViews>
  <sheetFormatPr defaultColWidth="9.140625" defaultRowHeight="12.75"/>
  <cols>
    <col min="1" max="1" width="42.8515625" style="35" customWidth="1"/>
    <col min="2" max="2" width="60.7109375" style="23" customWidth="1"/>
    <col min="3" max="3" width="15.7109375" style="23" customWidth="1"/>
    <col min="4" max="4" width="20.7109375" style="24" customWidth="1"/>
    <col min="5" max="16384" width="9.140625" style="23" customWidth="1"/>
  </cols>
  <sheetData>
    <row r="1" spans="1:4" s="3" customFormat="1" ht="24" customHeight="1">
      <c r="A1" s="34" t="s">
        <v>0</v>
      </c>
      <c r="B1" s="2" t="s">
        <v>1</v>
      </c>
      <c r="C1" s="2" t="s">
        <v>2</v>
      </c>
      <c r="D1" s="18" t="s">
        <v>3</v>
      </c>
    </row>
    <row r="2" spans="1:4" s="10" customFormat="1" ht="15" customHeight="1">
      <c r="A2" s="113" t="s">
        <v>239</v>
      </c>
      <c r="B2" s="4" t="s">
        <v>8</v>
      </c>
      <c r="C2" s="4">
        <f>COUNTIF(Data!BD:BD,1)</f>
        <v>0</v>
      </c>
      <c r="D2" s="5">
        <f>IF(COUNTIF(Data!BD:BD,"&gt;0")=0,"",COUNTIF(Data!BD:BD,1)/COUNTIF(Data!BD:BD,"&gt;0"))</f>
      </c>
    </row>
    <row r="3" spans="1:4" s="10" customFormat="1" ht="15" customHeight="1">
      <c r="A3" s="114"/>
      <c r="B3" s="4" t="s">
        <v>7</v>
      </c>
      <c r="C3" s="4">
        <f>COUNTIF(Data!BD:BD,2)</f>
        <v>0</v>
      </c>
      <c r="D3" s="5">
        <f>IF(COUNTIF(Data!BD:BD,"&gt;0")=0,"",COUNTIF(Data!BD:BD,2)/COUNTIF(Data!BD:BD,"&gt;0"))</f>
      </c>
    </row>
    <row r="4" spans="1:4" s="10" customFormat="1" ht="15" customHeight="1">
      <c r="A4" s="114"/>
      <c r="B4" s="6" t="s">
        <v>4</v>
      </c>
      <c r="C4" s="4">
        <f>COUNTIF(Data!BD:BD,".")</f>
        <v>0</v>
      </c>
      <c r="D4" s="5"/>
    </row>
    <row r="5" spans="1:4" s="10" customFormat="1" ht="15" customHeight="1">
      <c r="A5" s="114"/>
      <c r="B5" s="4"/>
      <c r="C5" s="4"/>
      <c r="D5" s="5"/>
    </row>
    <row r="6" spans="1:4" s="11" customFormat="1" ht="15" customHeight="1">
      <c r="A6" s="115" t="s">
        <v>276</v>
      </c>
      <c r="B6" s="7" t="s">
        <v>5</v>
      </c>
      <c r="C6" s="7">
        <f>COUNTIF(Data!BE:BE,1)</f>
        <v>0</v>
      </c>
      <c r="D6" s="8">
        <f>IF(COUNTIF(Data!BE:BE,"&gt;0")=0,"",COUNTIF(Data!BE:BE,1)/COUNTIF(Data!BE:BE,"&gt;0"))</f>
      </c>
    </row>
    <row r="7" spans="1:4" s="11" customFormat="1" ht="15" customHeight="1">
      <c r="A7" s="116"/>
      <c r="B7" s="7" t="s">
        <v>6</v>
      </c>
      <c r="C7" s="7">
        <f>COUNTIF(Data!BE:BE,2)</f>
        <v>0</v>
      </c>
      <c r="D7" s="8">
        <f>IF(COUNTIF(Data!BE:BE,"&gt;0")=0,"",COUNTIF(Data!BE:BE,2)/COUNTIF(Data!BE:BE,"&gt;0"))</f>
      </c>
    </row>
    <row r="8" spans="1:4" s="11" customFormat="1" ht="15" customHeight="1">
      <c r="A8" s="116"/>
      <c r="B8" s="7" t="s">
        <v>7</v>
      </c>
      <c r="C8" s="7">
        <f>COUNTIF(Data!BE:BE,3)</f>
        <v>0</v>
      </c>
      <c r="D8" s="8">
        <f>IF(COUNTIF(Data!BE:BE,"&gt;0")=0,"",COUNTIF(Data!BE:BE,3)/COUNTIF(Data!BE:BE,"&gt;0"))</f>
      </c>
    </row>
    <row r="9" spans="1:4" s="11" customFormat="1" ht="15" customHeight="1">
      <c r="A9" s="116"/>
      <c r="B9" s="9" t="s">
        <v>4</v>
      </c>
      <c r="C9" s="7">
        <f>COUNTIF(Data!BE:BE,".")</f>
        <v>0</v>
      </c>
      <c r="D9" s="8"/>
    </row>
    <row r="10" spans="1:4" s="11" customFormat="1" ht="15" customHeight="1">
      <c r="A10" s="116"/>
      <c r="B10" s="7"/>
      <c r="C10" s="7"/>
      <c r="D10" s="8"/>
    </row>
    <row r="11" ht="15" customHeight="1"/>
    <row r="12" ht="15" customHeight="1"/>
    <row r="13" ht="15" customHeight="1"/>
  </sheetData>
  <sheetProtection/>
  <mergeCells count="2">
    <mergeCell ref="A2:A5"/>
    <mergeCell ref="A6:A10"/>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E39"/>
  <sheetViews>
    <sheetView zoomScalePageLayoutView="0" workbookViewId="0" topLeftCell="A1">
      <pane ySplit="1" topLeftCell="A8" activePane="bottomLeft" state="frozen"/>
      <selection pane="topLeft" activeCell="A1" sqref="A1"/>
      <selection pane="bottomLeft" activeCell="D8" sqref="D8:D21"/>
    </sheetView>
  </sheetViews>
  <sheetFormatPr defaultColWidth="9.140625" defaultRowHeight="12.75"/>
  <cols>
    <col min="1" max="1" width="42.8515625" style="35" customWidth="1"/>
    <col min="2" max="2" width="60.7109375" style="31" customWidth="1"/>
    <col min="3" max="3" width="15.7109375" style="23" customWidth="1"/>
    <col min="4" max="4" width="20.7109375" style="24" customWidth="1"/>
    <col min="5" max="16384" width="9.140625" style="23" customWidth="1"/>
  </cols>
  <sheetData>
    <row r="1" spans="1:4" s="3" customFormat="1" ht="24" customHeight="1">
      <c r="A1" s="34" t="s">
        <v>0</v>
      </c>
      <c r="B1" s="28" t="s">
        <v>1</v>
      </c>
      <c r="C1" s="2" t="s">
        <v>2</v>
      </c>
      <c r="D1" s="18" t="s">
        <v>3</v>
      </c>
    </row>
    <row r="2" spans="1:4" s="39" customFormat="1" ht="15" customHeight="1">
      <c r="A2" s="103" t="s">
        <v>240</v>
      </c>
      <c r="B2" s="25" t="s">
        <v>8</v>
      </c>
      <c r="C2" s="7">
        <f>COUNTIF(Data!BF:BF,1)</f>
        <v>0</v>
      </c>
      <c r="D2" s="7">
        <f>IF(COUNTIF(Data!BF:BF,"&gt;0")=0,"",COUNTIF(Data!BF:BF,1)/COUNTIF(Data!BF:BF,"&gt;0"))</f>
      </c>
    </row>
    <row r="3" spans="1:4" s="39" customFormat="1" ht="15" customHeight="1">
      <c r="A3" s="103"/>
      <c r="B3" s="25" t="s">
        <v>7</v>
      </c>
      <c r="C3" s="7">
        <f>COUNTIF(Data!BF:BF,2)</f>
        <v>0</v>
      </c>
      <c r="D3" s="7">
        <f>IF(COUNTIF(Data!BF:BF,"&gt;0")=0,"",COUNTIF(Data!BF:BF,2)/COUNTIF(Data!BF:BF,"&gt;0"))</f>
      </c>
    </row>
    <row r="4" spans="1:4" s="39" customFormat="1" ht="15" customHeight="1">
      <c r="A4" s="103"/>
      <c r="B4" s="30" t="s">
        <v>4</v>
      </c>
      <c r="C4" s="7">
        <f>COUNTIF(Data!BF:BF,".")</f>
        <v>0</v>
      </c>
      <c r="D4" s="8"/>
    </row>
    <row r="5" spans="1:4" s="39" customFormat="1" ht="15" customHeight="1">
      <c r="A5" s="103"/>
      <c r="B5" s="25"/>
      <c r="C5" s="7"/>
      <c r="D5" s="8"/>
    </row>
    <row r="6" spans="1:5" s="27" customFormat="1" ht="15" customHeight="1">
      <c r="A6" s="104" t="s">
        <v>241</v>
      </c>
      <c r="B6" s="26" t="s">
        <v>18</v>
      </c>
      <c r="C6" s="4">
        <f>COUNTIF(Data!BG:BG,1)</f>
        <v>0</v>
      </c>
      <c r="D6" s="5">
        <f>IF(COUNTIF(Data!BG:BG,"&gt;0")=0,"",COUNTIF(Data!BG:BG,1)/COUNTIF(Data!BG:BG,"&gt;0"))</f>
      </c>
      <c r="E6" s="10"/>
    </row>
    <row r="7" spans="1:5" s="27" customFormat="1" ht="15" customHeight="1">
      <c r="A7" s="104"/>
      <c r="B7" s="26" t="s">
        <v>6</v>
      </c>
      <c r="C7" s="4">
        <f>COUNTIF(Data!BG:BG,2)</f>
        <v>0</v>
      </c>
      <c r="D7" s="5">
        <f>IF(COUNTIF(Data!BG:BG,"&gt;0")=0,"",COUNTIF(Data!BG:BG,2)/COUNTIF(Data!BG:BG,"&gt;0"))</f>
      </c>
      <c r="E7" s="10"/>
    </row>
    <row r="8" spans="1:5" s="27" customFormat="1" ht="15" customHeight="1">
      <c r="A8" s="104"/>
      <c r="B8" s="26" t="s">
        <v>7</v>
      </c>
      <c r="C8" s="4">
        <f>COUNTIF(Data!BG:BG,3)</f>
        <v>0</v>
      </c>
      <c r="D8" s="5">
        <f>IF(COUNTIF(Data!BG:BG,"&gt;0")=0,"",COUNTIF(Data!BG:BG,3)/COUNTIF(Data!BG:BG,"&gt;0"))</f>
      </c>
      <c r="E8" s="10"/>
    </row>
    <row r="9" spans="1:5" s="27" customFormat="1" ht="15" customHeight="1">
      <c r="A9" s="104"/>
      <c r="B9" s="26" t="s">
        <v>99</v>
      </c>
      <c r="C9" s="4">
        <f>COUNTIF(Data!BG:BG,4)</f>
        <v>0</v>
      </c>
      <c r="D9" s="5">
        <f>IF(COUNTIF(Data!BG:BG,"&gt;0")=0,"",COUNTIF(Data!BG:BG,4)/COUNTIF(Data!BG:BG,"&gt;0"))</f>
      </c>
      <c r="E9" s="10"/>
    </row>
    <row r="10" spans="1:5" s="27" customFormat="1" ht="15" customHeight="1">
      <c r="A10" s="104"/>
      <c r="B10" s="29" t="s">
        <v>4</v>
      </c>
      <c r="C10" s="4">
        <f>COUNTIF(Data!BG:BG,".")</f>
        <v>0</v>
      </c>
      <c r="D10" s="5"/>
      <c r="E10" s="10"/>
    </row>
    <row r="11" spans="1:5" s="27" customFormat="1" ht="15" customHeight="1">
      <c r="A11" s="104"/>
      <c r="B11" s="26"/>
      <c r="C11" s="4"/>
      <c r="D11" s="5"/>
      <c r="E11" s="10"/>
    </row>
    <row r="12" spans="1:4" s="61" customFormat="1" ht="15" customHeight="1">
      <c r="A12" s="118" t="s">
        <v>311</v>
      </c>
      <c r="B12" s="25" t="s">
        <v>18</v>
      </c>
      <c r="C12" s="58">
        <f>COUNTIF(Data!BH:BH,1)</f>
        <v>0</v>
      </c>
      <c r="D12" s="59">
        <f>IF(COUNTIF(Data!BH:BH,"&gt;0")=0,"",COUNTIF(Data!BH:BH,1)/COUNTIF(Data!BH:BH,"&gt;0"))</f>
      </c>
    </row>
    <row r="13" spans="1:4" s="61" customFormat="1" ht="15" customHeight="1">
      <c r="A13" s="119"/>
      <c r="B13" s="25" t="s">
        <v>6</v>
      </c>
      <c r="C13" s="58">
        <f>COUNTIF(Data!BH:BH,2)</f>
        <v>0</v>
      </c>
      <c r="D13" s="59">
        <f>IF(COUNTIF(Data!BH:BH,"&gt;0")=0,"",COUNTIF(Data!BH:BH,2)/COUNTIF(Data!BH:BH,"&gt;0"))</f>
      </c>
    </row>
    <row r="14" spans="1:4" s="61" customFormat="1" ht="15" customHeight="1">
      <c r="A14" s="119"/>
      <c r="B14" s="25" t="s">
        <v>7</v>
      </c>
      <c r="C14" s="58">
        <f>COUNTIF(Data!BH:BH,3)</f>
        <v>0</v>
      </c>
      <c r="D14" s="59">
        <f>IF(COUNTIF(Data!BH:BH,"&gt;0")=0,"",COUNTIF(Data!BH:BH,3)/COUNTIF(Data!BH:BH,"&gt;0"))</f>
      </c>
    </row>
    <row r="15" spans="1:4" s="61" customFormat="1" ht="15" customHeight="1">
      <c r="A15" s="119"/>
      <c r="B15" s="25" t="s">
        <v>277</v>
      </c>
      <c r="C15" s="58">
        <f>COUNTIF(Data!BH:BH,4)</f>
        <v>0</v>
      </c>
      <c r="D15" s="59">
        <f>IF(COUNTIF(Data!BH:BH,"&gt;0")=0,"",COUNTIF(Data!BH:BH,4)/COUNTIF(Data!BH:BH,"&gt;0"))</f>
      </c>
    </row>
    <row r="16" spans="1:4" s="61" customFormat="1" ht="15" customHeight="1">
      <c r="A16" s="119"/>
      <c r="B16" s="30" t="s">
        <v>4</v>
      </c>
      <c r="C16" s="7">
        <f>COUNTIF(Data!BH:BH,".")</f>
        <v>0</v>
      </c>
      <c r="D16" s="59"/>
    </row>
    <row r="17" spans="1:4" s="61" customFormat="1" ht="15" customHeight="1">
      <c r="A17" s="119"/>
      <c r="B17" s="58"/>
      <c r="D17" s="59"/>
    </row>
    <row r="18" spans="1:4" s="50" customFormat="1" ht="15" customHeight="1">
      <c r="A18" s="117" t="s">
        <v>242</v>
      </c>
      <c r="B18" s="26" t="s">
        <v>18</v>
      </c>
      <c r="C18" s="52">
        <f>COUNTIF(Data!BI:BI,1)</f>
        <v>0</v>
      </c>
      <c r="D18" s="56">
        <f>IF(COUNTIF(Data!BI:BI,"&gt;0")=0,"",COUNTIF(Data!BI:BI,1)/COUNTIF(Data!BI:BI,"&gt;0"))</f>
      </c>
    </row>
    <row r="19" spans="1:4" s="50" customFormat="1" ht="15" customHeight="1">
      <c r="A19" s="114"/>
      <c r="B19" s="26" t="s">
        <v>6</v>
      </c>
      <c r="C19" s="52">
        <f>COUNTIF(Data!BI:BI,2)</f>
        <v>0</v>
      </c>
      <c r="D19" s="56">
        <f>IF(COUNTIF(Data!BI:BI,"&gt;0")=0,"",COUNTIF(Data!BI:BI,2)/COUNTIF(Data!BI:BI,"&gt;0"))</f>
      </c>
    </row>
    <row r="20" spans="1:4" s="50" customFormat="1" ht="15" customHeight="1">
      <c r="A20" s="114"/>
      <c r="B20" s="26" t="s">
        <v>7</v>
      </c>
      <c r="C20" s="52">
        <f>COUNTIF(Data!BI:BI,3)</f>
        <v>0</v>
      </c>
      <c r="D20" s="56">
        <f>IF(COUNTIF(Data!BI:BI,"&gt;0")=0,"",COUNTIF(Data!BI:BI,3)/COUNTIF(Data!BI:BI,"&gt;0"))</f>
      </c>
    </row>
    <row r="21" spans="1:4" s="50" customFormat="1" ht="15" customHeight="1">
      <c r="A21" s="114"/>
      <c r="B21" s="67" t="s">
        <v>4</v>
      </c>
      <c r="C21" s="52">
        <f>COUNTIF(Data!BI:BI,".")</f>
        <v>0</v>
      </c>
      <c r="D21" s="56"/>
    </row>
    <row r="22" spans="1:4" s="50" customFormat="1" ht="15" customHeight="1">
      <c r="A22" s="114"/>
      <c r="B22" s="66"/>
      <c r="C22" s="52"/>
      <c r="D22" s="56"/>
    </row>
    <row r="27" ht="12.75">
      <c r="B27" s="23"/>
    </row>
    <row r="28" ht="12.75">
      <c r="B28" s="23"/>
    </row>
    <row r="29" ht="12.75">
      <c r="B29" s="23"/>
    </row>
    <row r="30" ht="12.75">
      <c r="B30" s="23"/>
    </row>
    <row r="31" ht="12.75">
      <c r="B31" s="23"/>
    </row>
    <row r="32" ht="12.75">
      <c r="B32" s="23"/>
    </row>
    <row r="33" ht="12.75">
      <c r="B33" s="23"/>
    </row>
    <row r="34" ht="12.75">
      <c r="B34" s="23"/>
    </row>
    <row r="35" ht="12.75">
      <c r="B35" s="23"/>
    </row>
    <row r="36" ht="12.75">
      <c r="B36" s="23"/>
    </row>
    <row r="37" ht="12.75">
      <c r="B37" s="23"/>
    </row>
    <row r="38" ht="12.75">
      <c r="B38" s="23"/>
    </row>
    <row r="39" ht="12.75">
      <c r="B39" s="23"/>
    </row>
  </sheetData>
  <sheetProtection/>
  <mergeCells count="4">
    <mergeCell ref="A18:A22"/>
    <mergeCell ref="A2:A5"/>
    <mergeCell ref="A12:A17"/>
    <mergeCell ref="A6:A1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Oggyboar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 Gardner</dc:creator>
  <cp:keywords/>
  <dc:description/>
  <cp:lastModifiedBy>Caroline Killpack</cp:lastModifiedBy>
  <cp:lastPrinted>2014-10-29T11:34:46Z</cp:lastPrinted>
  <dcterms:created xsi:type="dcterms:W3CDTF">2001-08-29T14:32:49Z</dcterms:created>
  <dcterms:modified xsi:type="dcterms:W3CDTF">2014-10-31T12:00:44Z</dcterms:modified>
  <cp:category/>
  <cp:version/>
  <cp:contentType/>
  <cp:contentStatus/>
</cp:coreProperties>
</file>