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tabRatio="760" activeTab="0"/>
  </bookViews>
  <sheets>
    <sheet name="Data" sheetId="1" r:id="rId1"/>
    <sheet name="Admission" sheetId="2" r:id="rId2"/>
    <sheet name="Ward" sheetId="3" r:id="rId3"/>
    <sheet name="Doctors" sheetId="4" r:id="rId4"/>
    <sheet name="Nurses" sheetId="5" r:id="rId5"/>
    <sheet name="Treatment" sheetId="6" r:id="rId6"/>
    <sheet name="Operations" sheetId="7" r:id="rId7"/>
    <sheet name="Leaving" sheetId="8" r:id="rId8"/>
    <sheet name="Overall" sheetId="9" r:id="rId9"/>
    <sheet name="About You" sheetId="10" r:id="rId10"/>
  </sheets>
  <definedNames>
    <definedName name="_Ref231095666" localSheetId="0">'Data'!#REF!</definedName>
    <definedName name="_Ref30235790" localSheetId="0">'Data'!$W$2</definedName>
    <definedName name="_Ref30309450" localSheetId="0">'Data'!$DG$2</definedName>
    <definedName name="_Ref326144018" localSheetId="0">'Data'!$CH$2</definedName>
    <definedName name="_Ref46900248" localSheetId="0">'Data'!#REF!</definedName>
    <definedName name="_Ref46900270" localSheetId="0">'Data'!#REF!</definedName>
    <definedName name="_Ref47177667" localSheetId="0">'Data'!#REF!</definedName>
    <definedName name="_Ref47177679" localSheetId="0">'Data'!$BH$2</definedName>
    <definedName name="_Ref47177694" localSheetId="0">'Data'!$BI$2</definedName>
    <definedName name="_Ref47177716" localSheetId="0">'Data'!$BU$2</definedName>
    <definedName name="_Ref47177745" localSheetId="0">'Data'!$BZ$2</definedName>
    <definedName name="_Ref47177798" localSheetId="0">'Data'!$CC$2</definedName>
    <definedName name="_Ref95109060" localSheetId="0">'Data'!#REF!</definedName>
    <definedName name="OLE_LINK1" localSheetId="0">'Data'!$AV$2</definedName>
  </definedNames>
  <calcPr fullCalcOnLoad="1"/>
</workbook>
</file>

<file path=xl/sharedStrings.xml><?xml version="1.0" encoding="utf-8"?>
<sst xmlns="http://schemas.openxmlformats.org/spreadsheetml/2006/main" count="756" uniqueCount="449">
  <si>
    <t>Question</t>
  </si>
  <si>
    <t>Answers</t>
  </si>
  <si>
    <t>Total</t>
  </si>
  <si>
    <t>Percentage</t>
  </si>
  <si>
    <t>Missing</t>
  </si>
  <si>
    <t>Yes, definitely</t>
  </si>
  <si>
    <t>Yes, to some extent</t>
  </si>
  <si>
    <t>No</t>
  </si>
  <si>
    <t>Yes</t>
  </si>
  <si>
    <t>I should have been admitted a bit sooner</t>
  </si>
  <si>
    <t>Poor</t>
  </si>
  <si>
    <t>Fair</t>
  </si>
  <si>
    <t>Good</t>
  </si>
  <si>
    <t>Very good</t>
  </si>
  <si>
    <t>Very clean</t>
  </si>
  <si>
    <t>Fairly clean</t>
  </si>
  <si>
    <t>Not very clean</t>
  </si>
  <si>
    <t>Not at all clean</t>
  </si>
  <si>
    <t>I did not use a toilet or bathroom</t>
  </si>
  <si>
    <t>I did not have any hospital food</t>
  </si>
  <si>
    <t>Too much</t>
  </si>
  <si>
    <t>The right amount</t>
  </si>
  <si>
    <t>Yes, always</t>
  </si>
  <si>
    <t>Yes, sometimes</t>
  </si>
  <si>
    <t>I had no need to ask</t>
  </si>
  <si>
    <t>Yes, completely</t>
  </si>
  <si>
    <t>Yes, often</t>
  </si>
  <si>
    <t xml:space="preserve">No </t>
  </si>
  <si>
    <t>No family or friends were involved</t>
  </si>
  <si>
    <t>I had no medicines</t>
  </si>
  <si>
    <t>Male</t>
  </si>
  <si>
    <t>Female</t>
  </si>
  <si>
    <t>Chinese</t>
  </si>
  <si>
    <t>Waiting list or planned in advance</t>
  </si>
  <si>
    <t>Yes, once</t>
  </si>
  <si>
    <t>Yes, 2 or 3 times</t>
  </si>
  <si>
    <t>Yes, 4 times or more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</si>
  <si>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</si>
  <si>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</si>
  <si>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</si>
  <si>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</si>
  <si>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</si>
  <si>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</si>
  <si>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</si>
  <si>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</si>
  <si>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</si>
  <si>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</si>
  <si>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</si>
  <si>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</si>
  <si>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</si>
  <si>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</si>
  <si>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</si>
  <si>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</si>
  <si>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</si>
  <si>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</si>
  <si>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</si>
  <si>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</si>
  <si>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</si>
  <si>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</si>
  <si>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</si>
  <si>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</si>
  <si>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</si>
  <si>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</si>
  <si>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</si>
  <si>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</si>
  <si>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</si>
  <si>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</si>
  <si>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</si>
  <si>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</si>
  <si>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</si>
  <si>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</si>
  <si>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</si>
  <si>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</si>
  <si>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</si>
  <si>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</si>
  <si>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Q41</t>
  </si>
  <si>
    <t>Q42</t>
  </si>
  <si>
    <t>Q43</t>
  </si>
  <si>
    <t>Q44</t>
  </si>
  <si>
    <t>Q45</t>
  </si>
  <si>
    <t>Q46</t>
  </si>
  <si>
    <t>Q47</t>
  </si>
  <si>
    <t>Q48</t>
  </si>
  <si>
    <t>Irish</t>
  </si>
  <si>
    <t>White and Black Caribbean</t>
  </si>
  <si>
    <t>White and Black African</t>
  </si>
  <si>
    <t>White and Asian</t>
  </si>
  <si>
    <t>Indian</t>
  </si>
  <si>
    <t>Pakistani</t>
  </si>
  <si>
    <t>Bangladeshi</t>
  </si>
  <si>
    <t>Any other Asian background</t>
  </si>
  <si>
    <t>Caribbean</t>
  </si>
  <si>
    <t>African</t>
  </si>
  <si>
    <t>Q49</t>
  </si>
  <si>
    <t>Q50</t>
  </si>
  <si>
    <t>How do you feel about the length of time you were on the waiting list before your admission to hospital?</t>
  </si>
  <si>
    <t>Was your admission date changed by the hospital?</t>
  </si>
  <si>
    <t>Overall, did you feel you were treated with respect and dignity while you were in the hospital?</t>
  </si>
  <si>
    <t xml:space="preserve">Do you think the hospital staff did everything they could to help control your pain? </t>
  </si>
  <si>
    <t xml:space="preserve">Were you ever in any pain? </t>
  </si>
  <si>
    <t>Were you given enough privacy when discussing your condition or treatment?</t>
  </si>
  <si>
    <t xml:space="preserve">Did nurses talk in front of you as if you weren’t there? </t>
  </si>
  <si>
    <t>When you had important questions to ask a nurse, did you get answers that you could understand?</t>
  </si>
  <si>
    <t xml:space="preserve">Did doctors talk in front of you as if you weren’t there? </t>
  </si>
  <si>
    <t>When you had important questions to ask a doctor, did you get answers that you could understand?</t>
  </si>
  <si>
    <t>How would you rate the hospital food?</t>
  </si>
  <si>
    <t>Sometimes in a hospital, a member of staff will say one thing and another will say something quite different. Did this happen to you?</t>
  </si>
  <si>
    <t>Record</t>
  </si>
  <si>
    <t>Birth</t>
  </si>
  <si>
    <t>Gender</t>
  </si>
  <si>
    <t>Ethnic category</t>
  </si>
  <si>
    <t>Outcome</t>
  </si>
  <si>
    <t>Year of birth (NNNN)</t>
  </si>
  <si>
    <t>Day of discharge (N or NN)</t>
  </si>
  <si>
    <t>Year of discharge (NNNN)</t>
  </si>
  <si>
    <t>Gender (N) 1=male; 2=female</t>
  </si>
  <si>
    <t>Outcome of sending questionnaire (N) 1=returned usable; 2=returned undelivered; 3=died; 4=too ill or opted out; 5=not eligible; 6=not returned</t>
  </si>
  <si>
    <t>Q15</t>
  </si>
  <si>
    <t xml:space="preserve">Did you have confidence and trust in the nurses treating you? </t>
  </si>
  <si>
    <t xml:space="preserve">Were you given enough privacy when being examined or treated? </t>
  </si>
  <si>
    <t xml:space="preserve">How many minutes after you used the call button did it usually take before you got the help you needed? </t>
  </si>
  <si>
    <t>Q40</t>
  </si>
  <si>
    <t>Did hospital staff tell you who to contact if you were worried about your condition or treatment after you left hospital?</t>
  </si>
  <si>
    <t>Something else</t>
  </si>
  <si>
    <t>I should have been admitted a lot sooner</t>
  </si>
  <si>
    <t xml:space="preserve">Yes, sometimes </t>
  </si>
  <si>
    <t>There were always or nearly always enough nurses</t>
  </si>
  <si>
    <t>There were sometimes enough nurses</t>
  </si>
  <si>
    <t>There were rarely or never enough nurses</t>
  </si>
  <si>
    <t>Not enough</t>
  </si>
  <si>
    <t>I never got help when I used the call button</t>
  </si>
  <si>
    <t>I never used the call button</t>
  </si>
  <si>
    <t xml:space="preserve">Yes, to some extent </t>
  </si>
  <si>
    <t>I did not need an explanation</t>
  </si>
  <si>
    <t>It was not necessary</t>
  </si>
  <si>
    <t>My family or friends did not want or need information</t>
  </si>
  <si>
    <t>Don’t know / Can’t remember</t>
  </si>
  <si>
    <t xml:space="preserve">From the time you arrived at the hospital, did you feel that you had to wait a long time to get to a bed on a ward? </t>
  </si>
  <si>
    <t>Were you involved as much as you wanted to be in decisions about your care and treatment?</t>
  </si>
  <si>
    <t xml:space="preserve">Did you find someone on the hospital staff to talk to about your worries and fears? </t>
  </si>
  <si>
    <t>On the day you left hospital, was your discharge delayed for any reason?</t>
  </si>
  <si>
    <t>How long was the delay?</t>
  </si>
  <si>
    <t xml:space="preserve">Did a member of staff tell you about any danger signals you should watch for after you went home? </t>
  </si>
  <si>
    <t>I had no worries or fears</t>
  </si>
  <si>
    <t>1-2 minutes</t>
  </si>
  <si>
    <t>3-5 minutes</t>
  </si>
  <si>
    <t>More than 5 minutes</t>
  </si>
  <si>
    <r>
      <t xml:space="preserve">I had to wait for </t>
    </r>
    <r>
      <rPr>
        <b/>
        <sz val="11"/>
        <rFont val="Arial"/>
        <family val="2"/>
      </rPr>
      <t>medicines</t>
    </r>
  </si>
  <si>
    <r>
      <t xml:space="preserve">I had to wait to </t>
    </r>
    <r>
      <rPr>
        <b/>
        <sz val="11"/>
        <rFont val="Arial"/>
        <family val="2"/>
      </rPr>
      <t>see the doctor</t>
    </r>
  </si>
  <si>
    <r>
      <t xml:space="preserve">I had to wait for an </t>
    </r>
    <r>
      <rPr>
        <b/>
        <sz val="11"/>
        <rFont val="Arial"/>
        <family val="2"/>
      </rPr>
      <t>ambulance</t>
    </r>
  </si>
  <si>
    <t>Up to 1 hour</t>
  </si>
  <si>
    <t>Longer than 1 hour but no longer than 2 hours</t>
  </si>
  <si>
    <t>Longer than 2 hours but no longer than 4 hours</t>
  </si>
  <si>
    <t>Longer than 4 hours</t>
  </si>
  <si>
    <t>Day of Admission</t>
  </si>
  <si>
    <t>Month of Admission</t>
  </si>
  <si>
    <t>Year of Admission</t>
  </si>
  <si>
    <t>Day of Discharge</t>
  </si>
  <si>
    <t>Month of discharge</t>
  </si>
  <si>
    <t>Year of Discharge</t>
  </si>
  <si>
    <t>Day of admission (N or NN)</t>
  </si>
  <si>
    <t>Year of admission (NNNN)</t>
  </si>
  <si>
    <t>Month of admission (N or NN) 1=Jan; 2=Feb; 3=Mar; 4=April; 5=May; 6=June; 7=July; 8=Aug; 9=Sept; 10=Oct; 11=Nov; 12=Dec</t>
  </si>
  <si>
    <t xml:space="preserve">Was your most recent hospital stay planned in advance or an emergency?  </t>
  </si>
  <si>
    <t>Did you get enough help from staff to eat your meals?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</si>
  <si>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</si>
  <si>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</si>
  <si>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</si>
  <si>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</si>
  <si>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</si>
  <si>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</si>
  <si>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</si>
  <si>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</si>
  <si>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</si>
  <si>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</si>
  <si>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</si>
  <si>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</si>
  <si>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</si>
  <si>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</si>
  <si>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</si>
  <si>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</si>
  <si>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</si>
  <si>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</si>
  <si>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</si>
  <si>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</si>
  <si>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</si>
  <si>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</si>
  <si>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During your stay in hospital, did you have an operation or procedure?</t>
  </si>
  <si>
    <t>Beforehand, did a member of staff explain the risks and benefits of the operation or procedure in a way you could understand?</t>
  </si>
  <si>
    <t>Beforehand, did a member of staff explain what would be done during the operation or procedure?</t>
  </si>
  <si>
    <t>After the operation or procedure, did a member of staff explain how the operation or procedure had gone in a way you could understand?</t>
  </si>
  <si>
    <t>Did you receive copies of letters sent between hospital doctors and your family doctor (GP)?</t>
  </si>
  <si>
    <t>During your hospital stay, were you ever asked to give your views on the quality of your care?</t>
  </si>
  <si>
    <t>Beforehand, were you told how you could expect to feel after you had the operation or procedure?</t>
  </si>
  <si>
    <t>Emergency or urgent</t>
  </si>
  <si>
    <t>Right amount</t>
  </si>
  <si>
    <t>I was not given any information about my treatment or condition</t>
  </si>
  <si>
    <t xml:space="preserve">Did you have confidence and trust in the doctors treating you? </t>
  </si>
  <si>
    <t>Yes, I received copies</t>
  </si>
  <si>
    <t>No, I did not receive copies</t>
  </si>
  <si>
    <t>I did not want an explanation</t>
  </si>
  <si>
    <t>I did not have any questions</t>
  </si>
  <si>
    <r>
      <t>1.</t>
    </r>
    <r>
      <rPr>
        <sz val="11"/>
        <rFont val="Arial"/>
        <family val="2"/>
      </rPr>
      <t xml:space="preserve"> Was your most recent hospital stay planned in advance or an emergency?  </t>
    </r>
  </si>
  <si>
    <t>Length of Stay</t>
  </si>
  <si>
    <t>While in hospital, did you ever stay in a critical care area (Intensive Care Unit, High Dependency Unit or Coronary Care Unit)?</t>
  </si>
  <si>
    <t>During your stay in hospital, how many wards did you stay in?</t>
  </si>
  <si>
    <t>Were you offered a choice of food?</t>
  </si>
  <si>
    <t>Q73</t>
  </si>
  <si>
    <t>Day of questionnaire being received</t>
  </si>
  <si>
    <t>Month of questionnaire being received (N or NN) 1=Jan; 2=Feb; 3=Mar; 4=April; 5=May; 6=June; 7=July; 8=Aug; 9=Sept; 10=Oct; 11=Nov; 12=Dec</t>
  </si>
  <si>
    <t>Year of questionnaire being received (NNNN)</t>
  </si>
  <si>
    <t>Day of receiving questionnaire (N or NN)</t>
  </si>
  <si>
    <t>Year of receiving questionnaire</t>
  </si>
  <si>
    <t>Month of receiving questionnaire</t>
  </si>
  <si>
    <t>Length of stay in days (N or NN or NNN or NNNN)</t>
  </si>
  <si>
    <t>1</t>
  </si>
  <si>
    <t>2</t>
  </si>
  <si>
    <t>3 or more</t>
  </si>
  <si>
    <t>Yes, because it had special bathing equipment that I needed</t>
  </si>
  <si>
    <t>I did not use a bathroom or shower</t>
  </si>
  <si>
    <t>While staying in hospital, did you ever use the same bathroom or shower area as patients of the opposite sex?</t>
  </si>
  <si>
    <t>Were you given clear written or printed information about your medicines?</t>
  </si>
  <si>
    <t>Beforehand, did a member of staff answer your questions about the operation or procedure in a way you could understand?</t>
  </si>
  <si>
    <t>Main Specialty on Discharge</t>
  </si>
  <si>
    <t>Main specialty on discharge (NNN)</t>
  </si>
  <si>
    <t>Treatment Centre Admission</t>
  </si>
  <si>
    <t>Inpatient at a NHS treatment centre? (N)   0=No; 1=Yes</t>
  </si>
  <si>
    <t>Ethnic category (N) A=White British; B=White Irish; C=White other; D=Mixed white and black Caribbean; E=Mixed white and black African; F=Mixed White and Asian; G=Mixed other; H=Asian Indian; J= Asian Pakistani; K=Asian Bangladeshi; L=Asian other; M=Black Caribbean; N=Black African; P=Black other; R=Chinese; S=Any other ethnic group; Z=Not stated</t>
  </si>
  <si>
    <t>Did you feel threatened during your stay in hospital by other patients or visitors?</t>
  </si>
  <si>
    <t>Before the operation or procedure, were you given an anaesthetic or medication to put you to sleep or control your pain?</t>
  </si>
  <si>
    <t>Before the operation or procedure, did the anaesthetist or another member of staff explain how he or she would put you to sleep or control your pain in a way you could understand?</t>
  </si>
  <si>
    <t>Did you feel you were involved in decisions about your discharge from hospital?</t>
  </si>
  <si>
    <t>Before you left hospital, were you given any written or printed information about what you should or should not do after leaving hospital?</t>
  </si>
  <si>
    <t>Q76</t>
  </si>
  <si>
    <t>I have a long-standing physical condition</t>
  </si>
  <si>
    <t>I have a learning disability</t>
  </si>
  <si>
    <t>I have a mental health condition</t>
  </si>
  <si>
    <t>I have a long-standing illness</t>
  </si>
  <si>
    <t>I do not have a long-standing condition</t>
  </si>
  <si>
    <t>My condition causes difficulties with everyday activities that people of my age can usually do</t>
  </si>
  <si>
    <t>My condition causes difficulties at work, in education, or training</t>
  </si>
  <si>
    <t>My condition causes difficulties with access to buildings, streets or vehicles</t>
  </si>
  <si>
    <t>My condition causes difficulties with people's attitudes to me because of my condition</t>
  </si>
  <si>
    <t>My condition causes difficulties with communicating, mixing with others, or socialising</t>
  </si>
  <si>
    <t>My condition causes difficulties with other activities</t>
  </si>
  <si>
    <t>My condition causes difficulties with none of these</t>
  </si>
  <si>
    <t>I have blindness or are partially sighted</t>
  </si>
  <si>
    <t>Ticked</t>
  </si>
  <si>
    <t>Not ticked</t>
  </si>
  <si>
    <t>My condition causes difficulties with reading or writing</t>
  </si>
  <si>
    <t>I have deafness or severe hearing impairment</t>
  </si>
  <si>
    <t>Q77</t>
  </si>
  <si>
    <t>Don't know / Can't remember</t>
  </si>
  <si>
    <t>I was admitted as soon as I thought was necessary</t>
  </si>
  <si>
    <t>I did not need help to eat meals</t>
  </si>
  <si>
    <t>0 minutes / right away</t>
  </si>
  <si>
    <t>I did not need to be told how to take my medication</t>
  </si>
  <si>
    <t>Not sure / Don't know</t>
  </si>
  <si>
    <t>Any other ethnic group</t>
  </si>
  <si>
    <r>
      <t xml:space="preserve">When you were </t>
    </r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admitted to a bed on a ward, did you share a sleeping area, for example a room or bay, with patients of the opposite sex?</t>
    </r>
  </si>
  <si>
    <r>
      <t>After you moved</t>
    </r>
    <r>
      <rPr>
        <sz val="10"/>
        <rFont val="Arial"/>
        <family val="2"/>
      </rPr>
      <t xml:space="preserve"> to another ward (or wards), did you ever share a sleeping area, for example a room or bay, with patients of the opposite sex?</t>
    </r>
  </si>
  <si>
    <r>
      <t xml:space="preserve">Were you ever bothered by noise </t>
    </r>
    <r>
      <rPr>
        <b/>
        <sz val="10"/>
        <rFont val="Arial"/>
        <family val="2"/>
      </rPr>
      <t>at night</t>
    </r>
    <r>
      <rPr>
        <sz val="10"/>
        <rFont val="Arial"/>
        <family val="2"/>
      </rPr>
      <t xml:space="preserve"> from </t>
    </r>
    <r>
      <rPr>
        <b/>
        <sz val="10"/>
        <rFont val="Arial"/>
        <family val="2"/>
      </rPr>
      <t>other patients</t>
    </r>
    <r>
      <rPr>
        <sz val="10"/>
        <rFont val="Arial"/>
        <family val="2"/>
      </rPr>
      <t>?</t>
    </r>
  </si>
  <si>
    <r>
      <t xml:space="preserve">Were you ever bothered by noise </t>
    </r>
    <r>
      <rPr>
        <b/>
        <sz val="10"/>
        <rFont val="Arial"/>
        <family val="2"/>
      </rPr>
      <t>at night</t>
    </r>
    <r>
      <rPr>
        <sz val="10"/>
        <rFont val="Arial"/>
        <family val="2"/>
      </rPr>
      <t xml:space="preserve"> from </t>
    </r>
    <r>
      <rPr>
        <b/>
        <sz val="10"/>
        <rFont val="Arial"/>
        <family val="2"/>
      </rPr>
      <t>hospital staff</t>
    </r>
    <r>
      <rPr>
        <sz val="10"/>
        <rFont val="Arial"/>
        <family val="2"/>
      </rPr>
      <t>?</t>
    </r>
  </si>
  <si>
    <r>
      <t xml:space="preserve">In your opinion, how clean was the hospital room or ward that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were in?</t>
    </r>
  </si>
  <si>
    <r>
      <t xml:space="preserve">How clean were the toilets and bathrooms that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used in hospital?</t>
    </r>
  </si>
  <si>
    <r>
      <t xml:space="preserve">In your opinion, were there enough nurses on duty to care for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in hospital? </t>
    </r>
  </si>
  <si>
    <r>
      <t xml:space="preserve">How much information about your condition or treatment was given to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>?</t>
    </r>
  </si>
  <si>
    <r>
      <t xml:space="preserve">Did a member of staff explain the </t>
    </r>
    <r>
      <rPr>
        <b/>
        <sz val="10"/>
        <rFont val="Arial"/>
        <family val="2"/>
      </rPr>
      <t>purpose</t>
    </r>
    <r>
      <rPr>
        <sz val="10"/>
        <rFont val="Arial"/>
        <family val="2"/>
      </rPr>
      <t xml:space="preserve"> of the medicines you were to take at home in a way you could understand? </t>
    </r>
  </si>
  <si>
    <r>
      <t xml:space="preserve">Did a member of staff tell you about medication </t>
    </r>
    <r>
      <rPr>
        <b/>
        <sz val="10"/>
        <rFont val="Arial"/>
        <family val="2"/>
      </rPr>
      <t>side effects</t>
    </r>
    <r>
      <rPr>
        <sz val="10"/>
        <rFont val="Arial"/>
        <family val="2"/>
      </rPr>
      <t xml:space="preserve"> to watch for when you went home? </t>
    </r>
  </si>
  <si>
    <r>
      <t xml:space="preserve">Were you told how to </t>
    </r>
    <r>
      <rPr>
        <b/>
        <sz val="10"/>
        <rFont val="Arial"/>
        <family val="2"/>
      </rPr>
      <t>take</t>
    </r>
    <r>
      <rPr>
        <sz val="10"/>
        <rFont val="Arial"/>
        <family val="2"/>
      </rPr>
      <t xml:space="preserve"> your medication in a way you could understand?</t>
    </r>
  </si>
  <si>
    <t>Route of admission</t>
  </si>
  <si>
    <t>No, but I would have liked a choice</t>
  </si>
  <si>
    <t>No, but I did not mind</t>
  </si>
  <si>
    <t>Route of admission to hospital (N, NN)</t>
  </si>
  <si>
    <t>When you arrived at the hospital, did you go to the A&amp;E Department (the Emergency Department / Casualty / Medical or Surgical Admissions unit)?</t>
  </si>
  <si>
    <t>While you were in the A&amp;E Department, how much information about your condition or treatment was given to you?</t>
  </si>
  <si>
    <t>Were you given enough privacy when being examined or treated in the A&amp;E Department?</t>
  </si>
  <si>
    <t>Q78</t>
  </si>
  <si>
    <r>
      <t xml:space="preserve">2. </t>
    </r>
    <r>
      <rPr>
        <sz val="11"/>
        <rFont val="Arial"/>
        <family val="2"/>
      </rPr>
      <t>When you arrived at the hospital, did you go to the A&amp;E Department (the Emergency Department / A&amp;E / Medical or Surgical Admissions unit)?</t>
    </r>
  </si>
  <si>
    <r>
      <t xml:space="preserve">3. </t>
    </r>
    <r>
      <rPr>
        <sz val="11"/>
        <rFont val="Arial"/>
        <family val="2"/>
      </rPr>
      <t>While you were in the A&amp;E Department, how much information about your condition or treatment was given to you?</t>
    </r>
  </si>
  <si>
    <r>
      <t xml:space="preserve">4. </t>
    </r>
    <r>
      <rPr>
        <sz val="11"/>
        <rFont val="Arial"/>
        <family val="2"/>
      </rPr>
      <t>Were you given enough privacy when being examined or treated in the A&amp;E Department?</t>
    </r>
  </si>
  <si>
    <t>Were the letters written in a way that you could understand?</t>
  </si>
  <si>
    <t>Were hand-wash gels available for patients and visitors to use?</t>
  </si>
  <si>
    <t>Yes, but they were empty</t>
  </si>
  <si>
    <t>I did not see any hand-wash gels</t>
  </si>
  <si>
    <t>Month of discharge (N or NN) 1=Jan; 2=Feb; 3=Mar; 4=April; 5=May; 6=June; 7=July; 8=Aug</t>
  </si>
  <si>
    <t xml:space="preserve">Did the doctors or nurses give your family or someone close to you all the information they needed to help care for you? </t>
  </si>
  <si>
    <r>
      <t xml:space="preserve">What was the </t>
    </r>
    <r>
      <rPr>
        <b/>
        <sz val="10"/>
        <rFont val="Arial"/>
        <family val="2"/>
      </rPr>
      <t>MAIN</t>
    </r>
    <r>
      <rPr>
        <sz val="10"/>
        <rFont val="Arial"/>
        <family val="2"/>
      </rPr>
      <t xml:space="preserve"> reason for the delay?</t>
    </r>
  </si>
  <si>
    <r>
      <t xml:space="preserve">When you were referred to see a specialist, were you offered a choice of hospital for your </t>
    </r>
    <r>
      <rPr>
        <b/>
        <sz val="10"/>
        <rFont val="Arial"/>
        <family val="2"/>
      </rPr>
      <t>first hospital appointment</t>
    </r>
    <r>
      <rPr>
        <sz val="10"/>
        <rFont val="Arial"/>
        <family val="2"/>
      </rPr>
      <t>?</t>
    </r>
  </si>
  <si>
    <t>Referring PCT</t>
  </si>
  <si>
    <t>Referring PCT (NNN)</t>
  </si>
  <si>
    <t>NHS Site code-Admitted</t>
  </si>
  <si>
    <t>NHS Site code-Discharged</t>
  </si>
  <si>
    <t>site from which the patient was admitted (NNNNN)</t>
  </si>
  <si>
    <t>site from which the patient was discharged (NNNNN)</t>
  </si>
  <si>
    <t>Do you feel you got enough emotional support from hospital staff during your stay?</t>
  </si>
  <si>
    <t>Who was the main person or people that filled in this questionnaire?</t>
  </si>
  <si>
    <t>Are you male or female?</t>
  </si>
  <si>
    <r>
      <t xml:space="preserve">What was your </t>
    </r>
    <r>
      <rPr>
        <b/>
        <sz val="10"/>
        <rFont val="Arial"/>
        <family val="2"/>
      </rPr>
      <t xml:space="preserve">year  </t>
    </r>
    <r>
      <rPr>
        <sz val="10"/>
        <rFont val="Arial"/>
        <family val="2"/>
      </rPr>
      <t>of birth?</t>
    </r>
  </si>
  <si>
    <t>What is your religion?</t>
  </si>
  <si>
    <t>Which of the following best describes how you think of yourself?</t>
  </si>
  <si>
    <t>Other comments</t>
  </si>
  <si>
    <t>I did not need any emotional support</t>
  </si>
  <si>
    <r>
      <t xml:space="preserve">The </t>
    </r>
    <r>
      <rPr>
        <b/>
        <sz val="11"/>
        <rFont val="Arial"/>
        <family val="2"/>
      </rPr>
      <t xml:space="preserve">patient </t>
    </r>
    <r>
      <rPr>
        <sz val="11"/>
        <rFont val="Arial"/>
        <family val="2"/>
      </rPr>
      <t>(named on the front of the envelope)</t>
    </r>
  </si>
  <si>
    <r>
      <t xml:space="preserve">A </t>
    </r>
    <r>
      <rPr>
        <b/>
        <sz val="11"/>
        <rFont val="Arial"/>
        <family val="2"/>
      </rPr>
      <t xml:space="preserve">friend or relative </t>
    </r>
    <r>
      <rPr>
        <sz val="11"/>
        <rFont val="Arial"/>
        <family val="2"/>
      </rPr>
      <t>of the patient</t>
    </r>
  </si>
  <si>
    <r>
      <rPr>
        <b/>
        <sz val="11"/>
        <rFont val="Arial"/>
        <family val="2"/>
      </rPr>
      <t xml:space="preserve">Both </t>
    </r>
    <r>
      <rPr>
        <sz val="11"/>
        <rFont val="Arial"/>
        <family val="2"/>
      </rPr>
      <t>patient and friend/relative together</t>
    </r>
  </si>
  <si>
    <t>The patient with the help of a health professional</t>
  </si>
  <si>
    <t>English/Welsh/Scottish/Northern Irish/British</t>
  </si>
  <si>
    <t>Gypsy or Irish Traveller</t>
  </si>
  <si>
    <t>Any other White background</t>
  </si>
  <si>
    <t>Any other Mixed/multiple ethnic background</t>
  </si>
  <si>
    <t>Any other Black / African / Caribbean background</t>
  </si>
  <si>
    <t>Arab</t>
  </si>
  <si>
    <t>No religion</t>
  </si>
  <si>
    <t>Buddhist</t>
  </si>
  <si>
    <t>Christian (including Church of England, Catholic, Protestant, and other Christian denominations)</t>
  </si>
  <si>
    <t>Hindu</t>
  </si>
  <si>
    <t>Jewish</t>
  </si>
  <si>
    <t>Muslim</t>
  </si>
  <si>
    <t>Sikh</t>
  </si>
  <si>
    <t>Other</t>
  </si>
  <si>
    <t>I would prefer not to say</t>
  </si>
  <si>
    <t>Heterosexual/straight</t>
  </si>
  <si>
    <t>Gay/Lesbian</t>
  </si>
  <si>
    <t>Bisexual</t>
  </si>
  <si>
    <t>What is your ethnic group?</t>
  </si>
  <si>
    <t>Was there anything particularly good about your hosptial care?</t>
  </si>
  <si>
    <t>Was there anything that could be improved?</t>
  </si>
  <si>
    <t>Any other comments?</t>
  </si>
  <si>
    <t>GMPC</t>
  </si>
  <si>
    <t>General Medical Practice Code (NNNNNN)</t>
  </si>
  <si>
    <t>Patient Record Number (IP12XXXNNNN)</t>
  </si>
  <si>
    <t>In your opinion, had the specialist you saw in hospital been given all of the necessary information about your condition or illness from the person who referred you?</t>
  </si>
  <si>
    <r>
      <t>Were you given enough notice about when you were going to be discharged?</t>
    </r>
    <r>
      <rPr>
        <b/>
        <sz val="10"/>
        <color indexed="10"/>
        <rFont val="Arial"/>
        <family val="2"/>
      </rPr>
      <t xml:space="preserve"> </t>
    </r>
  </si>
  <si>
    <t>Did hospital staff take your family or home situation into account when planning your discharge?</t>
  </si>
  <si>
    <t>Did hospital staff discuss with you whether you would need any additional equipment in your home, or any adaptations made to your home, after leaving hospital?</t>
  </si>
  <si>
    <t xml:space="preserve">Did hospital staff discuss with you whether you may need any further health or social care services after leaving hospital? (e.g. services from a GP, physiotherapist or community nurse, or assistance from social services or the voluntary sector) </t>
  </si>
  <si>
    <t>Overall...</t>
  </si>
  <si>
    <t>Did you see, or were you given, any information explaining how to complain to the hospital about the care you received?</t>
  </si>
  <si>
    <r>
      <t>5.</t>
    </r>
    <r>
      <rPr>
        <sz val="11"/>
        <rFont val="Arial"/>
        <family val="2"/>
      </rPr>
      <t xml:space="preserve"> When you were referred to see a specialist, were you offered a choice of hospital for your </t>
    </r>
    <r>
      <rPr>
        <b/>
        <sz val="11"/>
        <rFont val="Arial"/>
        <family val="2"/>
      </rPr>
      <t>first hospital appointment</t>
    </r>
    <r>
      <rPr>
        <sz val="11"/>
        <rFont val="Arial"/>
        <family val="2"/>
      </rPr>
      <t>?</t>
    </r>
  </si>
  <si>
    <r>
      <t xml:space="preserve">6. </t>
    </r>
    <r>
      <rPr>
        <sz val="11"/>
        <rFont val="Arial"/>
        <family val="2"/>
      </rPr>
      <t>How do you feel about the length of time you were on the waiting list before your admission to hospital?</t>
    </r>
  </si>
  <si>
    <r>
      <t>7.</t>
    </r>
    <r>
      <rPr>
        <sz val="11"/>
        <rFont val="Arial"/>
        <family val="2"/>
      </rPr>
      <t xml:space="preserve"> Was your admission date changed by the hospital?</t>
    </r>
  </si>
  <si>
    <r>
      <rPr>
        <b/>
        <sz val="11"/>
        <rFont val="Arial"/>
        <family val="2"/>
      </rPr>
      <t>8.</t>
    </r>
    <r>
      <rPr>
        <sz val="11"/>
        <rFont val="Arial"/>
        <family val="2"/>
      </rPr>
      <t xml:space="preserve"> In your opinion, had the specialist you saw in hospital been given all of the necessary information about your condition or illness from the person who referred you?</t>
    </r>
  </si>
  <si>
    <r>
      <t xml:space="preserve">10. </t>
    </r>
    <r>
      <rPr>
        <sz val="11"/>
        <rFont val="Arial"/>
        <family val="2"/>
      </rPr>
      <t>While in hospital, did you ever stay in a critical care area (Intensive Care Unit, High Dependency Unit or Coronary Care Unit)?</t>
    </r>
  </si>
  <si>
    <r>
      <t xml:space="preserve">11. </t>
    </r>
    <r>
      <rPr>
        <sz val="11"/>
        <rFont val="Arial"/>
        <family val="2"/>
      </rPr>
      <t xml:space="preserve">When you were </t>
    </r>
    <r>
      <rPr>
        <b/>
        <sz val="11"/>
        <rFont val="Arial"/>
        <family val="2"/>
      </rPr>
      <t>first</t>
    </r>
    <r>
      <rPr>
        <sz val="11"/>
        <rFont val="Arial"/>
        <family val="2"/>
      </rPr>
      <t xml:space="preserve"> admitted to a bed on a ward, did you share a sleeping area, for example a room or bay, with patients of the opposite sex?</t>
    </r>
  </si>
  <si>
    <r>
      <t xml:space="preserve">12. </t>
    </r>
    <r>
      <rPr>
        <sz val="11"/>
        <rFont val="Arial"/>
        <family val="2"/>
      </rPr>
      <t xml:space="preserve">During your stay in hospital, how many wards did you stay in? </t>
    </r>
  </si>
  <si>
    <r>
      <t>13. After you moved</t>
    </r>
    <r>
      <rPr>
        <sz val="11"/>
        <rFont val="Arial"/>
        <family val="2"/>
      </rPr>
      <t xml:space="preserve"> to another ward (or wards), did you ever share a sleeping area, for example a room or bay, with patients of the opposite sex?</t>
    </r>
  </si>
  <si>
    <r>
      <t xml:space="preserve">14. </t>
    </r>
    <r>
      <rPr>
        <sz val="11"/>
        <rFont val="Arial"/>
        <family val="2"/>
      </rPr>
      <t>While staying in hospital, did you ever use the same bathroom or shower area as patients of the opposite sex?</t>
    </r>
  </si>
  <si>
    <r>
      <t xml:space="preserve">15. </t>
    </r>
    <r>
      <rPr>
        <sz val="11"/>
        <rFont val="Arial"/>
        <family val="2"/>
      </rPr>
      <t xml:space="preserve">Were you ever bothered by noise </t>
    </r>
    <r>
      <rPr>
        <b/>
        <sz val="11"/>
        <rFont val="Arial"/>
        <family val="2"/>
      </rPr>
      <t>at night</t>
    </r>
    <r>
      <rPr>
        <sz val="11"/>
        <rFont val="Arial"/>
        <family val="2"/>
      </rPr>
      <t xml:space="preserve"> from </t>
    </r>
    <r>
      <rPr>
        <b/>
        <sz val="11"/>
        <rFont val="Arial"/>
        <family val="2"/>
      </rPr>
      <t>other patients</t>
    </r>
    <r>
      <rPr>
        <sz val="11"/>
        <rFont val="Arial"/>
        <family val="2"/>
      </rPr>
      <t>?</t>
    </r>
  </si>
  <si>
    <r>
      <t xml:space="preserve">16. </t>
    </r>
    <r>
      <rPr>
        <sz val="11"/>
        <rFont val="Arial"/>
        <family val="2"/>
      </rPr>
      <t xml:space="preserve">Were you ever bothered by noise </t>
    </r>
    <r>
      <rPr>
        <b/>
        <sz val="11"/>
        <rFont val="Arial"/>
        <family val="2"/>
      </rPr>
      <t>at night</t>
    </r>
    <r>
      <rPr>
        <sz val="11"/>
        <rFont val="Arial"/>
        <family val="2"/>
      </rPr>
      <t xml:space="preserve"> from </t>
    </r>
    <r>
      <rPr>
        <b/>
        <sz val="11"/>
        <rFont val="Arial"/>
        <family val="2"/>
      </rPr>
      <t>hospital staff</t>
    </r>
    <r>
      <rPr>
        <sz val="11"/>
        <rFont val="Arial"/>
        <family val="2"/>
      </rPr>
      <t>?</t>
    </r>
  </si>
  <si>
    <r>
      <t xml:space="preserve">17. </t>
    </r>
    <r>
      <rPr>
        <sz val="11"/>
        <rFont val="Arial"/>
        <family val="2"/>
      </rPr>
      <t xml:space="preserve">In your opinion, how clean was the hospital room or ward that </t>
    </r>
    <r>
      <rPr>
        <b/>
        <sz val="11"/>
        <rFont val="Arial"/>
        <family val="2"/>
      </rPr>
      <t>you</t>
    </r>
    <r>
      <rPr>
        <sz val="11"/>
        <rFont val="Arial"/>
        <family val="2"/>
      </rPr>
      <t xml:space="preserve"> were in?</t>
    </r>
  </si>
  <si>
    <r>
      <t xml:space="preserve">18. </t>
    </r>
    <r>
      <rPr>
        <sz val="11"/>
        <rFont val="Arial"/>
        <family val="2"/>
      </rPr>
      <t xml:space="preserve">How clean were the toilets and bathrooms that </t>
    </r>
    <r>
      <rPr>
        <b/>
        <sz val="11"/>
        <rFont val="Arial"/>
        <family val="2"/>
      </rPr>
      <t xml:space="preserve">you </t>
    </r>
    <r>
      <rPr>
        <sz val="11"/>
        <rFont val="Arial"/>
        <family val="2"/>
      </rPr>
      <t>used in hospital?</t>
    </r>
  </si>
  <si>
    <r>
      <t xml:space="preserve">19. </t>
    </r>
    <r>
      <rPr>
        <sz val="11"/>
        <rFont val="Arial"/>
        <family val="2"/>
      </rPr>
      <t>Did you feel threatened during your stay in hospital by other patients or visitors?</t>
    </r>
  </si>
  <si>
    <r>
      <rPr>
        <b/>
        <sz val="11"/>
        <rFont val="Arial"/>
        <family val="2"/>
      </rPr>
      <t>20.</t>
    </r>
    <r>
      <rPr>
        <sz val="11"/>
        <rFont val="Arial"/>
        <family val="2"/>
      </rPr>
      <t xml:space="preserve"> Were hand-wash gels available for patients and visitors to use?</t>
    </r>
  </si>
  <si>
    <r>
      <t xml:space="preserve">21. </t>
    </r>
    <r>
      <rPr>
        <sz val="11"/>
        <rFont val="Arial"/>
        <family val="2"/>
      </rPr>
      <t>How would you rate the hospital food?</t>
    </r>
  </si>
  <si>
    <r>
      <t xml:space="preserve">22. </t>
    </r>
    <r>
      <rPr>
        <sz val="11"/>
        <rFont val="Arial"/>
        <family val="2"/>
      </rPr>
      <t>Were you offered a choice of food?</t>
    </r>
  </si>
  <si>
    <r>
      <t xml:space="preserve">23. </t>
    </r>
    <r>
      <rPr>
        <sz val="11"/>
        <rFont val="Arial"/>
        <family val="2"/>
      </rPr>
      <t>Did you get enough help from staff to eat your meals?</t>
    </r>
  </si>
  <si>
    <r>
      <t xml:space="preserve">24. </t>
    </r>
    <r>
      <rPr>
        <sz val="11"/>
        <rFont val="Arial"/>
        <family val="2"/>
      </rPr>
      <t>When you had important questions to ask a doctor, did you get answers that you could understand?</t>
    </r>
  </si>
  <si>
    <r>
      <t xml:space="preserve">25. </t>
    </r>
    <r>
      <rPr>
        <sz val="11"/>
        <rFont val="Arial"/>
        <family val="2"/>
      </rPr>
      <t xml:space="preserve">Did you have confidence and trust in the doctors treating you? </t>
    </r>
  </si>
  <si>
    <r>
      <t xml:space="preserve">26. </t>
    </r>
    <r>
      <rPr>
        <sz val="11"/>
        <rFont val="Arial"/>
        <family val="2"/>
      </rPr>
      <t xml:space="preserve">Did doctors talk in front of you as if you weren’t there? </t>
    </r>
  </si>
  <si>
    <r>
      <t xml:space="preserve">27. </t>
    </r>
    <r>
      <rPr>
        <sz val="11"/>
        <rFont val="Arial"/>
        <family val="2"/>
      </rPr>
      <t>When you had important questions to ask a nurse, did you get answers that you could understand?</t>
    </r>
  </si>
  <si>
    <r>
      <t xml:space="preserve">28. </t>
    </r>
    <r>
      <rPr>
        <sz val="11"/>
        <rFont val="Arial"/>
        <family val="2"/>
      </rPr>
      <t xml:space="preserve">Did you have confidence and trust in the nurses treating you? </t>
    </r>
  </si>
  <si>
    <r>
      <t xml:space="preserve">29. </t>
    </r>
    <r>
      <rPr>
        <sz val="11"/>
        <rFont val="Arial"/>
        <family val="2"/>
      </rPr>
      <t xml:space="preserve">Did nurses talk in front of you as if you weren’t there? </t>
    </r>
  </si>
  <si>
    <r>
      <t xml:space="preserve">30. </t>
    </r>
    <r>
      <rPr>
        <sz val="11"/>
        <rFont val="Arial"/>
        <family val="2"/>
      </rPr>
      <t xml:space="preserve">In your opinion, were there enough nurses on duty to care for </t>
    </r>
    <r>
      <rPr>
        <b/>
        <sz val="11"/>
        <rFont val="Arial"/>
        <family val="2"/>
      </rPr>
      <t>you</t>
    </r>
    <r>
      <rPr>
        <sz val="11"/>
        <rFont val="Arial"/>
        <family val="2"/>
      </rPr>
      <t xml:space="preserve"> in hospital? </t>
    </r>
  </si>
  <si>
    <r>
      <t xml:space="preserve">31. </t>
    </r>
    <r>
      <rPr>
        <sz val="11"/>
        <rFont val="Arial"/>
        <family val="2"/>
      </rPr>
      <t>Sometimes in a hospital, a member of staff will say one thing and another will say something quite different. Did this happen to you?</t>
    </r>
  </si>
  <si>
    <r>
      <t xml:space="preserve">32. </t>
    </r>
    <r>
      <rPr>
        <sz val="11"/>
        <rFont val="Arial"/>
        <family val="2"/>
      </rPr>
      <t>Were you involved as much as you wanted to be in decisions about your care and treatment?</t>
    </r>
  </si>
  <si>
    <r>
      <t xml:space="preserve">33. </t>
    </r>
    <r>
      <rPr>
        <sz val="11"/>
        <rFont val="Arial"/>
        <family val="2"/>
      </rPr>
      <t xml:space="preserve">How much information about your condition or treatment was given to </t>
    </r>
    <r>
      <rPr>
        <b/>
        <sz val="11"/>
        <rFont val="Arial"/>
        <family val="2"/>
      </rPr>
      <t>you</t>
    </r>
    <r>
      <rPr>
        <sz val="11"/>
        <rFont val="Arial"/>
        <family val="2"/>
      </rPr>
      <t>?</t>
    </r>
  </si>
  <si>
    <r>
      <t xml:space="preserve">34. </t>
    </r>
    <r>
      <rPr>
        <sz val="11"/>
        <rFont val="Arial"/>
        <family val="2"/>
      </rPr>
      <t>Did you find someone on the hospital staff to talk to about your worries and fears?</t>
    </r>
  </si>
  <si>
    <r>
      <t xml:space="preserve">35. </t>
    </r>
    <r>
      <rPr>
        <sz val="11"/>
        <rFont val="Arial"/>
        <family val="2"/>
      </rPr>
      <t>Do you feel you got enough emotional support from hospital staff during your stay</t>
    </r>
  </si>
  <si>
    <r>
      <t>36.</t>
    </r>
    <r>
      <rPr>
        <sz val="11"/>
        <rFont val="Arial"/>
        <family val="2"/>
      </rPr>
      <t xml:space="preserve"> Were you given enough privacy when discussing your condition or treatment?</t>
    </r>
  </si>
  <si>
    <r>
      <t>37.</t>
    </r>
    <r>
      <rPr>
        <sz val="11"/>
        <rFont val="Arial"/>
        <family val="2"/>
      </rPr>
      <t xml:space="preserve"> Were you given enough privacy when being examined or treated?</t>
    </r>
  </si>
  <si>
    <r>
      <t>38.</t>
    </r>
    <r>
      <rPr>
        <sz val="11"/>
        <rFont val="Arial"/>
        <family val="2"/>
      </rPr>
      <t xml:space="preserve"> Were you ever in any pain?</t>
    </r>
  </si>
  <si>
    <r>
      <t>39.</t>
    </r>
    <r>
      <rPr>
        <sz val="11"/>
        <rFont val="Arial"/>
        <family val="2"/>
      </rPr>
      <t xml:space="preserve"> Do you think the hospital staff did everything they could to help control your pain? </t>
    </r>
  </si>
  <si>
    <r>
      <t>40.</t>
    </r>
    <r>
      <rPr>
        <sz val="11"/>
        <rFont val="Arial"/>
        <family val="2"/>
      </rPr>
      <t xml:space="preserve"> How many minutes after you used the call button did it usually take before you got the help you needed? </t>
    </r>
  </si>
  <si>
    <r>
      <t>41.</t>
    </r>
    <r>
      <rPr>
        <sz val="11"/>
        <rFont val="Arial"/>
        <family val="2"/>
      </rPr>
      <t xml:space="preserve">  During your stay in hospital, did you have an operation or procedure? </t>
    </r>
  </si>
  <si>
    <r>
      <t>42.</t>
    </r>
    <r>
      <rPr>
        <sz val="11"/>
        <rFont val="Arial"/>
        <family val="2"/>
      </rPr>
      <t xml:space="preserve"> Beforehand, did a member of staff explain the risks and benefits of the operation or procedure in a way you could understand?</t>
    </r>
  </si>
  <si>
    <r>
      <t>43.</t>
    </r>
    <r>
      <rPr>
        <sz val="11"/>
        <rFont val="Arial"/>
        <family val="2"/>
      </rPr>
      <t xml:space="preserve"> Beforehand, did a member of staff explain what would be done during the operation or procedure?</t>
    </r>
  </si>
  <si>
    <r>
      <t>44.</t>
    </r>
    <r>
      <rPr>
        <sz val="11"/>
        <rFont val="Arial"/>
        <family val="2"/>
      </rPr>
      <t xml:space="preserve"> Beforehand, did a member of staff answer your questions about the operation or procedure in a way you could understand?</t>
    </r>
  </si>
  <si>
    <r>
      <t>45.</t>
    </r>
    <r>
      <rPr>
        <sz val="11"/>
        <rFont val="Arial"/>
        <family val="2"/>
      </rPr>
      <t xml:space="preserve"> Beforehand, were you told how you could expect to feel after you had the operation or procedure?</t>
    </r>
  </si>
  <si>
    <r>
      <t>46.</t>
    </r>
    <r>
      <rPr>
        <sz val="11"/>
        <rFont val="Arial"/>
        <family val="2"/>
      </rPr>
      <t xml:space="preserve"> Before the operation or procedure, were you given an anaesthetic or medication to put you to sleep or control your pain?</t>
    </r>
  </si>
  <si>
    <r>
      <t xml:space="preserve">47. </t>
    </r>
    <r>
      <rPr>
        <sz val="11"/>
        <rFont val="Arial"/>
        <family val="2"/>
      </rPr>
      <t>Before the operation or procedure, did the anaesthetist or another member of staff explain how he or she would put you to sleep or control your pain in a way you could understand?</t>
    </r>
  </si>
  <si>
    <r>
      <t>48.</t>
    </r>
    <r>
      <rPr>
        <sz val="11"/>
        <rFont val="Arial"/>
        <family val="2"/>
      </rPr>
      <t xml:space="preserve"> After the operation or procedure, did a member of staff explain how the operation or procedure had gone in a way you could understand?</t>
    </r>
  </si>
  <si>
    <r>
      <t>49.</t>
    </r>
    <r>
      <rPr>
        <sz val="11"/>
        <rFont val="Arial"/>
        <family val="2"/>
      </rPr>
      <t xml:space="preserve"> Did you feel you were involved in decisions about your discharge from hospital?</t>
    </r>
  </si>
  <si>
    <r>
      <t xml:space="preserve">50. </t>
    </r>
    <r>
      <rPr>
        <sz val="11"/>
        <rFont val="Arial"/>
        <family val="2"/>
      </rPr>
      <t xml:space="preserve">Were you given enough notice about when you were going to be discharged? </t>
    </r>
  </si>
  <si>
    <r>
      <t xml:space="preserve">51. </t>
    </r>
    <r>
      <rPr>
        <sz val="11"/>
        <rFont val="Arial"/>
        <family val="2"/>
      </rPr>
      <t>On the day you left hospital, was your discharge delayed for any reason?</t>
    </r>
  </si>
  <si>
    <r>
      <t xml:space="preserve">52. </t>
    </r>
    <r>
      <rPr>
        <sz val="11"/>
        <rFont val="Arial"/>
        <family val="2"/>
      </rPr>
      <t xml:space="preserve">What was the </t>
    </r>
    <r>
      <rPr>
        <b/>
        <sz val="11"/>
        <rFont val="Arial"/>
        <family val="2"/>
      </rPr>
      <t>MAIN</t>
    </r>
    <r>
      <rPr>
        <sz val="11"/>
        <rFont val="Arial"/>
        <family val="2"/>
      </rPr>
      <t xml:space="preserve"> reason for the delay? </t>
    </r>
    <r>
      <rPr>
        <b/>
        <sz val="11"/>
        <rFont val="Arial"/>
        <family val="2"/>
      </rPr>
      <t>(Tick ONE only)</t>
    </r>
  </si>
  <si>
    <r>
      <t xml:space="preserve">53. </t>
    </r>
    <r>
      <rPr>
        <sz val="11"/>
        <rFont val="Arial"/>
        <family val="2"/>
      </rPr>
      <t>How long was the delay?</t>
    </r>
  </si>
  <si>
    <r>
      <t>54.</t>
    </r>
    <r>
      <rPr>
        <sz val="11"/>
        <rFont val="Arial"/>
        <family val="2"/>
      </rPr>
      <t xml:space="preserve"> Before you left hospital, were you given any written or printed information about what you should or should not do after leaving hospital?</t>
    </r>
  </si>
  <si>
    <r>
      <t>55.</t>
    </r>
    <r>
      <rPr>
        <sz val="11"/>
        <rFont val="Arial"/>
        <family val="2"/>
      </rPr>
      <t xml:space="preserve"> Did a member of staff explain the </t>
    </r>
    <r>
      <rPr>
        <b/>
        <sz val="11"/>
        <rFont val="Arial"/>
        <family val="2"/>
      </rPr>
      <t xml:space="preserve">purpose </t>
    </r>
    <r>
      <rPr>
        <sz val="11"/>
        <rFont val="Arial"/>
        <family val="2"/>
      </rPr>
      <t xml:space="preserve">of the medicines you were to take at home in a way you could understand? </t>
    </r>
  </si>
  <si>
    <r>
      <t>56.</t>
    </r>
    <r>
      <rPr>
        <sz val="11"/>
        <rFont val="Arial"/>
        <family val="2"/>
      </rPr>
      <t xml:space="preserve"> Did a member of staff tell you about medication </t>
    </r>
    <r>
      <rPr>
        <b/>
        <sz val="11"/>
        <rFont val="Arial"/>
        <family val="2"/>
      </rPr>
      <t>side effects</t>
    </r>
    <r>
      <rPr>
        <sz val="11"/>
        <rFont val="Arial"/>
        <family val="2"/>
      </rPr>
      <t xml:space="preserve"> to watch for when you went home? </t>
    </r>
  </si>
  <si>
    <r>
      <t xml:space="preserve">57. </t>
    </r>
    <r>
      <rPr>
        <sz val="11"/>
        <rFont val="Arial"/>
        <family val="2"/>
      </rPr>
      <t xml:space="preserve">Were you told how to </t>
    </r>
    <r>
      <rPr>
        <b/>
        <sz val="11"/>
        <rFont val="Arial"/>
        <family val="2"/>
      </rPr>
      <t>take</t>
    </r>
    <r>
      <rPr>
        <sz val="11"/>
        <rFont val="Arial"/>
        <family val="2"/>
      </rPr>
      <t xml:space="preserve"> your medication in a way you could understand?</t>
    </r>
  </si>
  <si>
    <r>
      <t>58.</t>
    </r>
    <r>
      <rPr>
        <sz val="11"/>
        <rFont val="Arial"/>
        <family val="2"/>
      </rPr>
      <t xml:space="preserve"> Were you given clear written or printed information about your medicines?</t>
    </r>
  </si>
  <si>
    <r>
      <t>59.</t>
    </r>
    <r>
      <rPr>
        <sz val="11"/>
        <rFont val="Arial"/>
        <family val="2"/>
      </rPr>
      <t xml:space="preserve"> Did a member of staff tell you about any danger signals you should watch for after you went home?</t>
    </r>
  </si>
  <si>
    <r>
      <t xml:space="preserve">61. </t>
    </r>
    <r>
      <rPr>
        <sz val="11"/>
        <rFont val="Arial"/>
        <family val="2"/>
      </rPr>
      <t xml:space="preserve">Did the doctors or nurses give your family or someone close to you all the information they needed to help care for your? </t>
    </r>
  </si>
  <si>
    <r>
      <t>60.</t>
    </r>
    <r>
      <rPr>
        <sz val="11"/>
        <rFont val="Arial"/>
        <family val="2"/>
      </rPr>
      <t xml:space="preserve"> Did hospital staff take your family or home situation into account when planning your discharge?</t>
    </r>
  </si>
  <si>
    <t>Don’t know / can’t remember</t>
  </si>
  <si>
    <r>
      <t>62.</t>
    </r>
    <r>
      <rPr>
        <sz val="11"/>
        <rFont val="Arial"/>
        <family val="2"/>
      </rPr>
      <t xml:space="preserve"> Did hospital staff tell you who to contact if you were worried about your condition or treatment after you left hospital?</t>
    </r>
  </si>
  <si>
    <r>
      <t>65.</t>
    </r>
    <r>
      <rPr>
        <sz val="11"/>
        <rFont val="Arial"/>
        <family val="2"/>
      </rPr>
      <t xml:space="preserve"> Did you receive copies of letters sent between hospital doctors and your family doctor (GP)?</t>
    </r>
  </si>
  <si>
    <r>
      <t xml:space="preserve">66. </t>
    </r>
    <r>
      <rPr>
        <sz val="11"/>
        <rFont val="Arial"/>
        <family val="2"/>
      </rPr>
      <t>Were the letters written in a way that you could understand?</t>
    </r>
  </si>
  <si>
    <r>
      <t xml:space="preserve">63. </t>
    </r>
    <r>
      <rPr>
        <sz val="11"/>
        <rFont val="Arial"/>
        <family val="2"/>
      </rPr>
      <t>Did hospital staff discuss with you whether you would need any additional equipment in your home, or any adaptations made to your home, after leaving hospital?</t>
    </r>
  </si>
  <si>
    <t xml:space="preserve">No, but I would have liked them to   </t>
  </si>
  <si>
    <t xml:space="preserve">No, it was not necessary to discuss it </t>
  </si>
  <si>
    <r>
      <t xml:space="preserve">64. </t>
    </r>
    <r>
      <rPr>
        <sz val="11"/>
        <rFont val="Arial"/>
        <family val="2"/>
      </rPr>
      <t xml:space="preserve">Did hospital staff discuss with you whether you may need any further health or social care services after leaving hospital? (e.g. services from a GP, physiotherapist or community nurse, or assistance from social services or the voluntary sector) </t>
    </r>
  </si>
  <si>
    <r>
      <t>67.</t>
    </r>
    <r>
      <rPr>
        <sz val="11"/>
        <rFont val="Arial"/>
        <family val="2"/>
      </rPr>
      <t xml:space="preserve"> Overall, did you feel you were treated with respect and dignity while you were in the hospital?</t>
    </r>
  </si>
  <si>
    <t>I had a very good experience (10)</t>
  </si>
  <si>
    <t>I had a very poor experience (0)</t>
  </si>
  <si>
    <r>
      <t>69.</t>
    </r>
    <r>
      <rPr>
        <sz val="11"/>
        <rFont val="Arial"/>
        <family val="2"/>
      </rPr>
      <t xml:space="preserve"> During your hospital stay, were you ever asked to give your views on the quality of your care?</t>
    </r>
  </si>
  <si>
    <t xml:space="preserve">Not sure/ Don't know </t>
  </si>
  <si>
    <r>
      <t xml:space="preserve">70. </t>
    </r>
    <r>
      <rPr>
        <sz val="11"/>
        <rFont val="Arial"/>
        <family val="2"/>
      </rPr>
      <t>Did you see, or were you given, any information explaining how to complain to the hospital about the care you received?</t>
    </r>
  </si>
  <si>
    <r>
      <t>71.</t>
    </r>
    <r>
      <rPr>
        <sz val="11"/>
        <rFont val="Arial"/>
        <family val="2"/>
      </rPr>
      <t xml:space="preserve"> Who was the main person or people that filled in this questionnaire?</t>
    </r>
  </si>
  <si>
    <r>
      <t xml:space="preserve">74_1. </t>
    </r>
    <r>
      <rPr>
        <sz val="11"/>
        <rFont val="Arial"/>
        <family val="2"/>
      </rPr>
      <t>I have deafness or severe hearing impairment</t>
    </r>
  </si>
  <si>
    <r>
      <t>74_2.</t>
    </r>
    <r>
      <rPr>
        <sz val="11"/>
        <rFont val="Arial"/>
        <family val="2"/>
      </rPr>
      <t xml:space="preserve"> I have blindness or are partially sighted</t>
    </r>
  </si>
  <si>
    <r>
      <t xml:space="preserve">74_3. </t>
    </r>
    <r>
      <rPr>
        <sz val="11"/>
        <rFont val="Arial"/>
        <family val="2"/>
      </rPr>
      <t>I have a long-standing physical condition</t>
    </r>
  </si>
  <si>
    <r>
      <t>74_4.</t>
    </r>
    <r>
      <rPr>
        <sz val="11"/>
        <rFont val="Arial"/>
        <family val="2"/>
      </rPr>
      <t xml:space="preserve"> I have a learning disability</t>
    </r>
  </si>
  <si>
    <r>
      <t xml:space="preserve">74_5. </t>
    </r>
    <r>
      <rPr>
        <sz val="11"/>
        <rFont val="Arial"/>
        <family val="2"/>
      </rPr>
      <t>I have a mental health condition</t>
    </r>
  </si>
  <si>
    <r>
      <t>74_6.</t>
    </r>
    <r>
      <rPr>
        <sz val="11"/>
        <rFont val="Arial"/>
        <family val="2"/>
      </rPr>
      <t xml:space="preserve"> I have a long-standing illness, such as cancer, HIV, diabetes, chronic heart disease, or epilepsy</t>
    </r>
  </si>
  <si>
    <r>
      <t xml:space="preserve">74_7. </t>
    </r>
    <r>
      <rPr>
        <sz val="11"/>
        <rFont val="Arial"/>
        <family val="2"/>
      </rPr>
      <t>I do not have a long-standing condition</t>
    </r>
  </si>
  <si>
    <r>
      <t xml:space="preserve">75_1. </t>
    </r>
    <r>
      <rPr>
        <sz val="11"/>
        <rFont val="Arial"/>
        <family val="2"/>
      </rPr>
      <t>My condition(s) causes difficulty with everyday activities that people of my age can usually do</t>
    </r>
  </si>
  <si>
    <r>
      <t xml:space="preserve">75_2. </t>
    </r>
    <r>
      <rPr>
        <sz val="11"/>
        <rFont val="Arial"/>
        <family val="2"/>
      </rPr>
      <t>My condition(s) causes difficulty at work, in education, or training</t>
    </r>
  </si>
  <si>
    <r>
      <t xml:space="preserve">75_3. </t>
    </r>
    <r>
      <rPr>
        <sz val="11"/>
        <rFont val="Arial"/>
        <family val="2"/>
      </rPr>
      <t>My condition(s) causes difficulty with access to buildings, streets, or vehicles</t>
    </r>
  </si>
  <si>
    <r>
      <t xml:space="preserve">75_4. </t>
    </r>
    <r>
      <rPr>
        <sz val="11"/>
        <rFont val="Arial"/>
        <family val="2"/>
      </rPr>
      <t>My condition(s) causes difficulty with reading or writing</t>
    </r>
  </si>
  <si>
    <r>
      <t xml:space="preserve">75_5. </t>
    </r>
    <r>
      <rPr>
        <sz val="11"/>
        <rFont val="Arial"/>
        <family val="2"/>
      </rPr>
      <t>My condition(s) causes difficulty with people's attitudes to me because of my condition</t>
    </r>
  </si>
  <si>
    <r>
      <t xml:space="preserve">75_6. </t>
    </r>
    <r>
      <rPr>
        <sz val="11"/>
        <rFont val="Arial"/>
        <family val="2"/>
      </rPr>
      <t>My condition(s) causes difficulty with communicating, mixing with others, or socialising</t>
    </r>
  </si>
  <si>
    <r>
      <t>75_7.</t>
    </r>
    <r>
      <rPr>
        <sz val="11"/>
        <rFont val="Arial"/>
        <family val="2"/>
      </rPr>
      <t xml:space="preserve"> My condition(s) causes difficulty with other activities</t>
    </r>
  </si>
  <si>
    <r>
      <t xml:space="preserve">75_8. </t>
    </r>
    <r>
      <rPr>
        <sz val="11"/>
        <rFont val="Arial"/>
        <family val="2"/>
      </rPr>
      <t>My condition(s) causes difficulty with none of these</t>
    </r>
  </si>
  <si>
    <r>
      <t xml:space="preserve">Q76. </t>
    </r>
    <r>
      <rPr>
        <sz val="11"/>
        <rFont val="Arial"/>
        <family val="2"/>
      </rPr>
      <t>What is your ethnic group?</t>
    </r>
  </si>
  <si>
    <r>
      <t xml:space="preserve">Q77.  </t>
    </r>
    <r>
      <rPr>
        <sz val="11"/>
        <rFont val="Arial"/>
        <family val="2"/>
      </rPr>
      <t>What is your religion?</t>
    </r>
  </si>
  <si>
    <r>
      <t>78.</t>
    </r>
    <r>
      <rPr>
        <sz val="11"/>
        <rFont val="Arial"/>
        <family val="2"/>
      </rPr>
      <t xml:space="preserve"> Which of these best describes how you think of yourself?</t>
    </r>
  </si>
  <si>
    <t>Q74_1</t>
  </si>
  <si>
    <t>Q74_2</t>
  </si>
  <si>
    <t>Q74_3</t>
  </si>
  <si>
    <t>Q74_4</t>
  </si>
  <si>
    <t>Q74_5</t>
  </si>
  <si>
    <t>Q74_6</t>
  </si>
  <si>
    <t>Q74_7</t>
  </si>
  <si>
    <t>Q75_1</t>
  </si>
  <si>
    <t>Q75_2</t>
  </si>
  <si>
    <t>Q75_3</t>
  </si>
  <si>
    <t>Q75_4</t>
  </si>
  <si>
    <t>Q75_5</t>
  </si>
  <si>
    <t>Q75_6</t>
  </si>
  <si>
    <t>Q75_7</t>
  </si>
  <si>
    <t>Q75_8</t>
  </si>
  <si>
    <t>I did not need this</t>
  </si>
  <si>
    <r>
      <t xml:space="preserve">72. </t>
    </r>
    <r>
      <rPr>
        <sz val="11"/>
        <rFont val="Arial"/>
        <family val="2"/>
      </rPr>
      <t>Are you male or female?</t>
    </r>
  </si>
  <si>
    <r>
      <rPr>
        <b/>
        <sz val="11"/>
        <rFont val="Arial"/>
        <family val="2"/>
      </rPr>
      <t xml:space="preserve">73.  </t>
    </r>
    <r>
      <rPr>
        <sz val="11"/>
        <rFont val="Arial"/>
        <family val="2"/>
      </rPr>
      <t xml:space="preserve">What was your </t>
    </r>
    <r>
      <rPr>
        <b/>
        <sz val="11"/>
        <rFont val="Arial"/>
        <family val="2"/>
      </rPr>
      <t>year</t>
    </r>
    <r>
      <rPr>
        <sz val="11"/>
        <rFont val="Arial"/>
        <family val="2"/>
      </rPr>
      <t xml:space="preserve"> of birth?</t>
    </r>
  </si>
  <si>
    <r>
      <t xml:space="preserve">68. </t>
    </r>
    <r>
      <rPr>
        <sz val="11"/>
        <rFont val="Arial"/>
        <family val="2"/>
      </rPr>
      <t>Overall...</t>
    </r>
  </si>
  <si>
    <r>
      <t xml:space="preserve">9. </t>
    </r>
    <r>
      <rPr>
        <sz val="11"/>
        <rFont val="Arial"/>
        <family val="2"/>
      </rPr>
      <t xml:space="preserve">From the time you arrived at the hospital, did you feel that you had to wait a long time to get to a bed on a ward? </t>
    </r>
  </si>
  <si>
    <t>I did not want to be involved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</si>
</sst>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4" fillId="34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2" fillId="33" borderId="12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164" fontId="4" fillId="35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35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3" fillId="35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8" fillId="32" borderId="0" xfId="0" applyFont="1" applyFill="1" applyBorder="1" applyAlignment="1">
      <alignment/>
    </xf>
    <xf numFmtId="0" fontId="48" fillId="32" borderId="0" xfId="0" applyFont="1" applyFill="1" applyAlignment="1">
      <alignment/>
    </xf>
    <xf numFmtId="0" fontId="3" fillId="36" borderId="12" xfId="0" applyFont="1" applyFill="1" applyBorder="1" applyAlignment="1">
      <alignment vertical="top" wrapText="1"/>
    </xf>
    <xf numFmtId="0" fontId="4" fillId="36" borderId="12" xfId="0" applyFont="1" applyFill="1" applyBorder="1" applyAlignment="1">
      <alignment/>
    </xf>
    <xf numFmtId="164" fontId="4" fillId="36" borderId="12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12" xfId="0" applyFont="1" applyFill="1" applyBorder="1" applyAlignment="1">
      <alignment vertical="top" wrapText="1"/>
    </xf>
    <xf numFmtId="0" fontId="5" fillId="36" borderId="12" xfId="0" applyFont="1" applyFill="1" applyBorder="1" applyAlignment="1">
      <alignment/>
    </xf>
    <xf numFmtId="0" fontId="0" fillId="36" borderId="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3" fillId="36" borderId="12" xfId="0" applyFont="1" applyFill="1" applyBorder="1" applyAlignment="1">
      <alignment vertical="top" wrapText="1"/>
    </xf>
    <xf numFmtId="0" fontId="4" fillId="36" borderId="12" xfId="0" applyFont="1" applyFill="1" applyBorder="1" applyAlignment="1">
      <alignment vertical="top" wrapText="1"/>
    </xf>
    <xf numFmtId="164" fontId="4" fillId="36" borderId="10" xfId="0" applyNumberFormat="1" applyFont="1" applyFill="1" applyBorder="1" applyAlignment="1">
      <alignment/>
    </xf>
    <xf numFmtId="0" fontId="3" fillId="36" borderId="12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164" fontId="4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4" fillId="32" borderId="0" xfId="0" applyFont="1" applyFill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4" fillId="36" borderId="12" xfId="0" applyFont="1" applyFill="1" applyBorder="1" applyAlignment="1">
      <alignment horizontal="left" wrapText="1"/>
    </xf>
    <xf numFmtId="0" fontId="4" fillId="36" borderId="11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3" fillId="36" borderId="12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36" borderId="12" xfId="0" applyFont="1" applyFill="1" applyBorder="1" applyAlignment="1">
      <alignment vertical="top" wrapText="1"/>
    </xf>
    <xf numFmtId="0" fontId="4" fillId="36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3" fillId="35" borderId="0" xfId="0" applyFont="1" applyFill="1" applyAlignment="1">
      <alignment vertical="top" wrapText="1"/>
    </xf>
    <xf numFmtId="0" fontId="4" fillId="35" borderId="0" xfId="0" applyFont="1" applyFill="1" applyAlignment="1">
      <alignment vertical="top" wrapText="1"/>
    </xf>
    <xf numFmtId="0" fontId="3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0" fontId="3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36" borderId="0" xfId="0" applyFont="1" applyFill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28" fillId="0" borderId="0" xfId="55" applyFont="1" applyFill="1">
      <alignment/>
      <protection/>
    </xf>
    <xf numFmtId="0" fontId="28" fillId="0" borderId="0" xfId="55" applyFont="1">
      <alignment/>
      <protection/>
    </xf>
    <xf numFmtId="49" fontId="28" fillId="0" borderId="0" xfId="55" applyNumberFormat="1" applyFont="1" applyAlignment="1" applyProtection="1">
      <alignment vertical="center"/>
      <protection/>
    </xf>
    <xf numFmtId="49" fontId="28" fillId="0" borderId="0" xfId="55" applyNumberFormat="1" applyFont="1">
      <alignment/>
      <protection/>
    </xf>
    <xf numFmtId="0" fontId="1" fillId="0" borderId="0" xfId="55">
      <alignment/>
      <protection/>
    </xf>
    <xf numFmtId="0" fontId="28" fillId="0" borderId="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0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8515625" style="69" bestFit="1" customWidth="1"/>
    <col min="2" max="2" width="11.421875" style="69" bestFit="1" customWidth="1"/>
    <col min="3" max="3" width="10.28125" style="69" bestFit="1" customWidth="1"/>
    <col min="4" max="4" width="20.00390625" style="69" bestFit="1" customWidth="1"/>
    <col min="5" max="5" width="18.57421875" style="69" bestFit="1" customWidth="1"/>
    <col min="6" max="6" width="21.28125" style="69" bestFit="1" customWidth="1"/>
    <col min="7" max="7" width="19.57421875" style="69" bestFit="1" customWidth="1"/>
    <col min="8" max="8" width="18.57421875" style="69" bestFit="1" customWidth="1"/>
    <col min="9" max="9" width="21.00390625" style="69" bestFit="1" customWidth="1"/>
    <col min="10" max="10" width="19.57421875" style="69" bestFit="1" customWidth="1"/>
    <col min="11" max="11" width="15.8515625" style="69" bestFit="1" customWidth="1"/>
    <col min="12" max="12" width="27.57421875" style="69" bestFit="1" customWidth="1"/>
    <col min="13" max="13" width="14.28125" style="69" bestFit="1" customWidth="1"/>
    <col min="14" max="14" width="30.421875" style="69" customWidth="1"/>
    <col min="15" max="15" width="29.00390625" style="69" bestFit="1" customWidth="1"/>
    <col min="16" max="16" width="19.421875" style="69" bestFit="1" customWidth="1"/>
    <col min="17" max="17" width="30.421875" style="69" bestFit="1" customWidth="1"/>
    <col min="18" max="18" width="30.421875" style="69" customWidth="1"/>
    <col min="19" max="19" width="38.8515625" style="69" bestFit="1" customWidth="1"/>
    <col min="20" max="20" width="35.7109375" style="69" bestFit="1" customWidth="1"/>
    <col min="21" max="21" width="34.00390625" style="69" bestFit="1" customWidth="1"/>
    <col min="22" max="22" width="10.57421875" style="69" bestFit="1" customWidth="1"/>
    <col min="23" max="26" width="10.7109375" style="68" bestFit="1" customWidth="1"/>
    <col min="27" max="27" width="10.28125" style="68" bestFit="1" customWidth="1"/>
    <col min="28" max="28" width="10.421875" style="68" bestFit="1" customWidth="1"/>
    <col min="29" max="29" width="10.7109375" style="68" bestFit="1" customWidth="1"/>
    <col min="30" max="30" width="10.7109375" style="68" customWidth="1"/>
    <col min="31" max="32" width="10.7109375" style="68" bestFit="1" customWidth="1"/>
    <col min="33" max="33" width="9.8515625" style="68" bestFit="1" customWidth="1"/>
    <col min="34" max="35" width="10.57421875" style="68" bestFit="1" customWidth="1"/>
    <col min="36" max="36" width="10.7109375" style="68" bestFit="1" customWidth="1"/>
    <col min="37" max="38" width="10.28125" style="68" bestFit="1" customWidth="1"/>
    <col min="39" max="39" width="9.7109375" style="68" bestFit="1" customWidth="1"/>
    <col min="40" max="40" width="9.8515625" style="68" bestFit="1" customWidth="1"/>
    <col min="41" max="42" width="10.7109375" style="68" bestFit="1" customWidth="1"/>
    <col min="43" max="43" width="10.57421875" style="68" bestFit="1" customWidth="1"/>
    <col min="44" max="44" width="9.00390625" style="68" bestFit="1" customWidth="1"/>
    <col min="45" max="45" width="10.28125" style="68" bestFit="1" customWidth="1"/>
    <col min="46" max="49" width="10.421875" style="68" bestFit="1" customWidth="1"/>
    <col min="50" max="50" width="10.28125" style="68" bestFit="1" customWidth="1"/>
    <col min="51" max="51" width="10.421875" style="68" bestFit="1" customWidth="1"/>
    <col min="52" max="52" width="10.28125" style="68" bestFit="1" customWidth="1"/>
    <col min="53" max="53" width="10.57421875" style="68" bestFit="1" customWidth="1"/>
    <col min="54" max="54" width="10.421875" style="68" bestFit="1" customWidth="1"/>
    <col min="55" max="55" width="10.57421875" style="68" bestFit="1" customWidth="1"/>
    <col min="56" max="56" width="10.7109375" style="68" bestFit="1" customWidth="1"/>
    <col min="57" max="57" width="10.7109375" style="68" customWidth="1"/>
    <col min="58" max="58" width="10.57421875" style="68" bestFit="1" customWidth="1"/>
    <col min="59" max="59" width="10.7109375" style="68" bestFit="1" customWidth="1"/>
    <col min="60" max="60" width="10.28125" style="68" bestFit="1" customWidth="1"/>
    <col min="61" max="61" width="9.7109375" style="68" bestFit="1" customWidth="1"/>
    <col min="62" max="67" width="10.7109375" style="68" bestFit="1" customWidth="1"/>
    <col min="68" max="70" width="10.57421875" style="68" bestFit="1" customWidth="1"/>
    <col min="71" max="71" width="10.7109375" style="68" bestFit="1" customWidth="1"/>
    <col min="72" max="72" width="10.7109375" style="68" customWidth="1"/>
    <col min="73" max="73" width="10.421875" style="68" bestFit="1" customWidth="1"/>
    <col min="74" max="74" width="9.7109375" style="68" bestFit="1" customWidth="1"/>
    <col min="75" max="75" width="8.8515625" style="68" bestFit="1" customWidth="1"/>
    <col min="76" max="76" width="10.57421875" style="68" bestFit="1" customWidth="1"/>
    <col min="77" max="77" width="10.421875" style="68" bestFit="1" customWidth="1"/>
    <col min="78" max="78" width="9.7109375" style="68" bestFit="1" customWidth="1"/>
    <col min="79" max="79" width="10.421875" style="68" bestFit="1" customWidth="1"/>
    <col min="80" max="80" width="10.28125" style="68" bestFit="1" customWidth="1"/>
    <col min="81" max="81" width="10.421875" style="68" bestFit="1" customWidth="1"/>
    <col min="82" max="82" width="10.421875" style="68" customWidth="1"/>
    <col min="83" max="83" width="10.7109375" style="68" bestFit="1" customWidth="1"/>
    <col min="84" max="84" width="10.57421875" style="68" bestFit="1" customWidth="1"/>
    <col min="85" max="86" width="10.57421875" style="68" customWidth="1"/>
    <col min="87" max="87" width="10.28125" style="68" bestFit="1" customWidth="1"/>
    <col min="88" max="89" width="10.421875" style="68" bestFit="1" customWidth="1"/>
    <col min="90" max="90" width="10.421875" style="68" customWidth="1"/>
    <col min="91" max="91" width="10.57421875" style="68" bestFit="1" customWidth="1"/>
    <col min="92" max="92" width="10.57421875" style="68" customWidth="1"/>
    <col min="93" max="93" width="10.00390625" style="68" bestFit="1" customWidth="1"/>
    <col min="94" max="95" width="9.140625" style="69" customWidth="1"/>
    <col min="96" max="96" width="9.7109375" style="68" bestFit="1" customWidth="1"/>
    <col min="97" max="97" width="8.8515625" style="68" bestFit="1" customWidth="1"/>
    <col min="98" max="98" width="8.421875" style="68" bestFit="1" customWidth="1"/>
    <col min="99" max="99" width="8.28125" style="68" bestFit="1" customWidth="1"/>
    <col min="100" max="100" width="8.421875" style="68" bestFit="1" customWidth="1"/>
    <col min="101" max="101" width="8.00390625" style="68" bestFit="1" customWidth="1"/>
    <col min="102" max="102" width="10.57421875" style="68" bestFit="1" customWidth="1"/>
    <col min="103" max="103" width="10.421875" style="68" bestFit="1" customWidth="1"/>
    <col min="104" max="104" width="9.7109375" style="68" bestFit="1" customWidth="1"/>
    <col min="105" max="106" width="9.421875" style="68" bestFit="1" customWidth="1"/>
    <col min="107" max="107" width="10.421875" style="68" bestFit="1" customWidth="1"/>
    <col min="108" max="108" width="10.28125" style="68" bestFit="1" customWidth="1"/>
    <col min="109" max="110" width="9.421875" style="68" bestFit="1" customWidth="1"/>
    <col min="111" max="111" width="9.7109375" style="68" bestFit="1" customWidth="1"/>
    <col min="112" max="113" width="9.140625" style="69" customWidth="1"/>
    <col min="114" max="114" width="18.00390625" style="69" bestFit="1" customWidth="1"/>
    <col min="115" max="116" width="18.28125" style="69" bestFit="1" customWidth="1"/>
    <col min="117" max="16384" width="9.140625" style="69" customWidth="1"/>
  </cols>
  <sheetData>
    <row r="1" spans="1:120" ht="15">
      <c r="A1" s="39" t="s">
        <v>107</v>
      </c>
      <c r="B1" s="39" t="s">
        <v>108</v>
      </c>
      <c r="C1" s="39" t="s">
        <v>109</v>
      </c>
      <c r="D1" s="39" t="s">
        <v>110</v>
      </c>
      <c r="E1" s="39" t="s">
        <v>154</v>
      </c>
      <c r="F1" s="39" t="s">
        <v>155</v>
      </c>
      <c r="G1" s="39" t="s">
        <v>156</v>
      </c>
      <c r="H1" s="39" t="s">
        <v>157</v>
      </c>
      <c r="I1" s="39" t="s">
        <v>158</v>
      </c>
      <c r="J1" s="39" t="s">
        <v>159</v>
      </c>
      <c r="K1" s="39" t="s">
        <v>203</v>
      </c>
      <c r="L1" s="40" t="s">
        <v>223</v>
      </c>
      <c r="M1" s="41" t="s">
        <v>289</v>
      </c>
      <c r="N1" s="71" t="s">
        <v>329</v>
      </c>
      <c r="O1" s="41" t="s">
        <v>225</v>
      </c>
      <c r="P1" s="41" t="s">
        <v>270</v>
      </c>
      <c r="Q1" s="41" t="s">
        <v>291</v>
      </c>
      <c r="R1" s="41" t="s">
        <v>292</v>
      </c>
      <c r="S1" s="39" t="s">
        <v>208</v>
      </c>
      <c r="T1" s="39" t="s">
        <v>213</v>
      </c>
      <c r="U1" s="39" t="s">
        <v>212</v>
      </c>
      <c r="V1" s="39" t="s">
        <v>111</v>
      </c>
      <c r="W1" s="39" t="s">
        <v>37</v>
      </c>
      <c r="X1" s="39" t="s">
        <v>38</v>
      </c>
      <c r="Y1" s="39" t="s">
        <v>39</v>
      </c>
      <c r="Z1" s="39" t="s">
        <v>40</v>
      </c>
      <c r="AA1" s="39" t="s">
        <v>41</v>
      </c>
      <c r="AB1" s="39" t="s">
        <v>42</v>
      </c>
      <c r="AC1" s="39" t="s">
        <v>43</v>
      </c>
      <c r="AD1" s="39" t="s">
        <v>44</v>
      </c>
      <c r="AE1" s="39" t="s">
        <v>45</v>
      </c>
      <c r="AF1" s="39" t="s">
        <v>46</v>
      </c>
      <c r="AG1" s="39" t="s">
        <v>47</v>
      </c>
      <c r="AH1" s="39" t="s">
        <v>48</v>
      </c>
      <c r="AI1" s="39" t="s">
        <v>49</v>
      </c>
      <c r="AJ1" s="39" t="s">
        <v>50</v>
      </c>
      <c r="AK1" s="39" t="s">
        <v>117</v>
      </c>
      <c r="AL1" s="39" t="s">
        <v>51</v>
      </c>
      <c r="AM1" s="39" t="s">
        <v>52</v>
      </c>
      <c r="AN1" s="39" t="s">
        <v>53</v>
      </c>
      <c r="AO1" s="39" t="s">
        <v>54</v>
      </c>
      <c r="AP1" s="39" t="s">
        <v>55</v>
      </c>
      <c r="AQ1" s="39" t="s">
        <v>56</v>
      </c>
      <c r="AR1" s="39" t="s">
        <v>57</v>
      </c>
      <c r="AS1" s="39" t="s">
        <v>58</v>
      </c>
      <c r="AT1" s="39" t="s">
        <v>59</v>
      </c>
      <c r="AU1" s="39" t="s">
        <v>60</v>
      </c>
      <c r="AV1" s="39" t="s">
        <v>61</v>
      </c>
      <c r="AW1" s="39" t="s">
        <v>62</v>
      </c>
      <c r="AX1" s="39" t="s">
        <v>63</v>
      </c>
      <c r="AY1" s="39" t="s">
        <v>64</v>
      </c>
      <c r="AZ1" s="39" t="s">
        <v>65</v>
      </c>
      <c r="BA1" s="39" t="s">
        <v>66</v>
      </c>
      <c r="BB1" s="39" t="s">
        <v>67</v>
      </c>
      <c r="BC1" s="39" t="s">
        <v>68</v>
      </c>
      <c r="BD1" s="39" t="s">
        <v>69</v>
      </c>
      <c r="BE1" s="39" t="s">
        <v>70</v>
      </c>
      <c r="BF1" s="39" t="s">
        <v>71</v>
      </c>
      <c r="BG1" s="39" t="s">
        <v>72</v>
      </c>
      <c r="BH1" s="39" t="s">
        <v>73</v>
      </c>
      <c r="BI1" s="39" t="s">
        <v>74</v>
      </c>
      <c r="BJ1" s="39" t="s">
        <v>121</v>
      </c>
      <c r="BK1" s="39" t="s">
        <v>75</v>
      </c>
      <c r="BL1" s="39" t="s">
        <v>76</v>
      </c>
      <c r="BM1" s="39" t="s">
        <v>77</v>
      </c>
      <c r="BN1" s="39" t="s">
        <v>78</v>
      </c>
      <c r="BO1" s="39" t="s">
        <v>79</v>
      </c>
      <c r="BP1" s="39" t="s">
        <v>80</v>
      </c>
      <c r="BQ1" s="39" t="s">
        <v>81</v>
      </c>
      <c r="BR1" s="39" t="s">
        <v>82</v>
      </c>
      <c r="BS1" s="39" t="s">
        <v>93</v>
      </c>
      <c r="BT1" s="39" t="s">
        <v>94</v>
      </c>
      <c r="BU1" s="39" t="s">
        <v>165</v>
      </c>
      <c r="BV1" s="39" t="s">
        <v>166</v>
      </c>
      <c r="BW1" s="39" t="s">
        <v>167</v>
      </c>
      <c r="BX1" s="39" t="s">
        <v>168</v>
      </c>
      <c r="BY1" s="39" t="s">
        <v>169</v>
      </c>
      <c r="BZ1" s="39" t="s">
        <v>170</v>
      </c>
      <c r="CA1" s="39" t="s">
        <v>171</v>
      </c>
      <c r="CB1" s="39" t="s">
        <v>172</v>
      </c>
      <c r="CC1" s="39" t="s">
        <v>173</v>
      </c>
      <c r="CD1" s="39" t="s">
        <v>174</v>
      </c>
      <c r="CE1" s="39" t="s">
        <v>175</v>
      </c>
      <c r="CF1" s="39" t="s">
        <v>176</v>
      </c>
      <c r="CG1" s="39" t="s">
        <v>177</v>
      </c>
      <c r="CH1" s="39" t="s">
        <v>178</v>
      </c>
      <c r="CI1" s="39" t="s">
        <v>179</v>
      </c>
      <c r="CJ1" s="39" t="s">
        <v>180</v>
      </c>
      <c r="CK1" s="39" t="s">
        <v>181</v>
      </c>
      <c r="CL1" s="39" t="s">
        <v>182</v>
      </c>
      <c r="CM1" s="39" t="s">
        <v>183</v>
      </c>
      <c r="CN1" s="39" t="s">
        <v>184</v>
      </c>
      <c r="CO1" s="39" t="s">
        <v>185</v>
      </c>
      <c r="CP1" s="39" t="s">
        <v>186</v>
      </c>
      <c r="CQ1" s="39" t="s">
        <v>207</v>
      </c>
      <c r="CR1" s="39" t="s">
        <v>428</v>
      </c>
      <c r="CS1" s="39" t="s">
        <v>429</v>
      </c>
      <c r="CT1" s="39" t="s">
        <v>430</v>
      </c>
      <c r="CU1" s="39" t="s">
        <v>431</v>
      </c>
      <c r="CV1" s="39" t="s">
        <v>432</v>
      </c>
      <c r="CW1" s="39" t="s">
        <v>433</v>
      </c>
      <c r="CX1" s="39" t="s">
        <v>434</v>
      </c>
      <c r="CY1" s="39" t="s">
        <v>435</v>
      </c>
      <c r="CZ1" s="39" t="s">
        <v>436</v>
      </c>
      <c r="DA1" s="39" t="s">
        <v>437</v>
      </c>
      <c r="DB1" s="39" t="s">
        <v>438</v>
      </c>
      <c r="DC1" s="39" t="s">
        <v>439</v>
      </c>
      <c r="DD1" s="39" t="s">
        <v>440</v>
      </c>
      <c r="DE1" s="39" t="s">
        <v>441</v>
      </c>
      <c r="DF1" s="39" t="s">
        <v>442</v>
      </c>
      <c r="DG1" s="39" t="s">
        <v>233</v>
      </c>
      <c r="DH1" s="39" t="s">
        <v>251</v>
      </c>
      <c r="DI1" s="39" t="s">
        <v>277</v>
      </c>
      <c r="DJ1" s="39" t="s">
        <v>301</v>
      </c>
      <c r="DK1" s="39" t="s">
        <v>301</v>
      </c>
      <c r="DL1" s="39" t="s">
        <v>301</v>
      </c>
      <c r="DM1" s="39"/>
      <c r="DN1" s="39"/>
      <c r="DO1" s="39"/>
      <c r="DP1" s="39"/>
    </row>
    <row r="2" spans="1:116" s="37" customFormat="1" ht="339" customHeight="1">
      <c r="A2" s="37" t="s">
        <v>331</v>
      </c>
      <c r="B2" s="37" t="s">
        <v>112</v>
      </c>
      <c r="C2" s="37" t="s">
        <v>115</v>
      </c>
      <c r="D2" s="37" t="s">
        <v>227</v>
      </c>
      <c r="E2" s="37" t="s">
        <v>160</v>
      </c>
      <c r="F2" s="37" t="s">
        <v>162</v>
      </c>
      <c r="G2" s="37" t="s">
        <v>161</v>
      </c>
      <c r="H2" s="37" t="s">
        <v>113</v>
      </c>
      <c r="I2" s="37" t="s">
        <v>285</v>
      </c>
      <c r="J2" s="37" t="s">
        <v>114</v>
      </c>
      <c r="K2" s="37" t="s">
        <v>214</v>
      </c>
      <c r="L2" s="37" t="s">
        <v>224</v>
      </c>
      <c r="M2" s="37" t="s">
        <v>290</v>
      </c>
      <c r="N2" s="72" t="s">
        <v>330</v>
      </c>
      <c r="O2" s="37" t="s">
        <v>226</v>
      </c>
      <c r="P2" s="37" t="s">
        <v>273</v>
      </c>
      <c r="Q2" s="55" t="s">
        <v>293</v>
      </c>
      <c r="R2" s="55" t="s">
        <v>294</v>
      </c>
      <c r="S2" s="37" t="s">
        <v>211</v>
      </c>
      <c r="T2" s="37" t="s">
        <v>209</v>
      </c>
      <c r="U2" s="37" t="s">
        <v>210</v>
      </c>
      <c r="V2" s="37" t="s">
        <v>116</v>
      </c>
      <c r="W2" s="37" t="s">
        <v>163</v>
      </c>
      <c r="X2" s="37" t="s">
        <v>274</v>
      </c>
      <c r="Y2" s="37" t="s">
        <v>275</v>
      </c>
      <c r="Z2" s="37" t="s">
        <v>276</v>
      </c>
      <c r="AA2" s="37" t="s">
        <v>288</v>
      </c>
      <c r="AB2" s="37" t="s">
        <v>95</v>
      </c>
      <c r="AC2" s="37" t="s">
        <v>96</v>
      </c>
      <c r="AD2" s="37" t="s">
        <v>332</v>
      </c>
      <c r="AE2" s="37" t="s">
        <v>137</v>
      </c>
      <c r="AF2" s="37" t="s">
        <v>204</v>
      </c>
      <c r="AG2" s="37" t="s">
        <v>259</v>
      </c>
      <c r="AH2" s="37" t="s">
        <v>205</v>
      </c>
      <c r="AI2" s="49" t="s">
        <v>260</v>
      </c>
      <c r="AJ2" s="37" t="s">
        <v>220</v>
      </c>
      <c r="AK2" s="37" t="s">
        <v>261</v>
      </c>
      <c r="AL2" s="37" t="s">
        <v>262</v>
      </c>
      <c r="AM2" s="37" t="s">
        <v>263</v>
      </c>
      <c r="AN2" s="37" t="s">
        <v>264</v>
      </c>
      <c r="AO2" s="37" t="s">
        <v>228</v>
      </c>
      <c r="AP2" s="37" t="s">
        <v>282</v>
      </c>
      <c r="AQ2" s="37" t="s">
        <v>105</v>
      </c>
      <c r="AR2" s="37" t="s">
        <v>206</v>
      </c>
      <c r="AS2" s="37" t="s">
        <v>164</v>
      </c>
      <c r="AT2" s="37" t="s">
        <v>104</v>
      </c>
      <c r="AU2" s="37" t="s">
        <v>197</v>
      </c>
      <c r="AV2" s="37" t="s">
        <v>103</v>
      </c>
      <c r="AW2" s="37" t="s">
        <v>102</v>
      </c>
      <c r="AX2" s="37" t="s">
        <v>118</v>
      </c>
      <c r="AY2" s="37" t="s">
        <v>101</v>
      </c>
      <c r="AZ2" s="37" t="s">
        <v>265</v>
      </c>
      <c r="BA2" s="37" t="s">
        <v>106</v>
      </c>
      <c r="BB2" s="37" t="s">
        <v>138</v>
      </c>
      <c r="BC2" s="37" t="s">
        <v>266</v>
      </c>
      <c r="BD2" s="37" t="s">
        <v>139</v>
      </c>
      <c r="BE2" s="37" t="s">
        <v>295</v>
      </c>
      <c r="BF2" s="37" t="s">
        <v>100</v>
      </c>
      <c r="BG2" s="37" t="s">
        <v>119</v>
      </c>
      <c r="BH2" s="37" t="s">
        <v>99</v>
      </c>
      <c r="BI2" s="37" t="s">
        <v>98</v>
      </c>
      <c r="BJ2" s="37" t="s">
        <v>120</v>
      </c>
      <c r="BK2" s="37" t="s">
        <v>187</v>
      </c>
      <c r="BL2" s="37" t="s">
        <v>188</v>
      </c>
      <c r="BM2" s="37" t="s">
        <v>189</v>
      </c>
      <c r="BN2" s="37" t="s">
        <v>222</v>
      </c>
      <c r="BO2" s="37" t="s">
        <v>193</v>
      </c>
      <c r="BP2" s="37" t="s">
        <v>229</v>
      </c>
      <c r="BQ2" s="37" t="s">
        <v>230</v>
      </c>
      <c r="BR2" s="37" t="s">
        <v>190</v>
      </c>
      <c r="BS2" s="37" t="s">
        <v>231</v>
      </c>
      <c r="BT2" s="37" t="s">
        <v>333</v>
      </c>
      <c r="BU2" s="37" t="s">
        <v>140</v>
      </c>
      <c r="BV2" s="37" t="s">
        <v>287</v>
      </c>
      <c r="BW2" s="37" t="s">
        <v>141</v>
      </c>
      <c r="BX2" s="37" t="s">
        <v>232</v>
      </c>
      <c r="BY2" s="37" t="s">
        <v>267</v>
      </c>
      <c r="BZ2" s="37" t="s">
        <v>268</v>
      </c>
      <c r="CA2" s="37" t="s">
        <v>269</v>
      </c>
      <c r="CB2" s="37" t="s">
        <v>221</v>
      </c>
      <c r="CC2" s="37" t="s">
        <v>142</v>
      </c>
      <c r="CD2" s="37" t="s">
        <v>334</v>
      </c>
      <c r="CE2" s="37" t="s">
        <v>286</v>
      </c>
      <c r="CF2" s="37" t="s">
        <v>122</v>
      </c>
      <c r="CG2" s="37" t="s">
        <v>335</v>
      </c>
      <c r="CH2" s="37" t="s">
        <v>336</v>
      </c>
      <c r="CI2" s="37" t="s">
        <v>191</v>
      </c>
      <c r="CJ2" s="37" t="s">
        <v>281</v>
      </c>
      <c r="CK2" s="37" t="s">
        <v>97</v>
      </c>
      <c r="CL2" s="37" t="s">
        <v>337</v>
      </c>
      <c r="CM2" s="37" t="s">
        <v>192</v>
      </c>
      <c r="CN2" s="37" t="s">
        <v>338</v>
      </c>
      <c r="CO2" s="37" t="s">
        <v>296</v>
      </c>
      <c r="CP2" s="37" t="s">
        <v>297</v>
      </c>
      <c r="CQ2" s="37" t="s">
        <v>298</v>
      </c>
      <c r="CR2" s="37" t="s">
        <v>250</v>
      </c>
      <c r="CS2" s="37" t="s">
        <v>246</v>
      </c>
      <c r="CT2" s="37" t="s">
        <v>234</v>
      </c>
      <c r="CU2" s="37" t="s">
        <v>235</v>
      </c>
      <c r="CV2" s="37" t="s">
        <v>236</v>
      </c>
      <c r="CW2" s="37" t="s">
        <v>237</v>
      </c>
      <c r="CX2" s="37" t="s">
        <v>238</v>
      </c>
      <c r="CY2" s="37" t="s">
        <v>239</v>
      </c>
      <c r="CZ2" s="37" t="s">
        <v>240</v>
      </c>
      <c r="DA2" s="37" t="s">
        <v>241</v>
      </c>
      <c r="DB2" s="37" t="s">
        <v>249</v>
      </c>
      <c r="DC2" s="37" t="s">
        <v>242</v>
      </c>
      <c r="DD2" s="37" t="s">
        <v>243</v>
      </c>
      <c r="DE2" s="37" t="s">
        <v>244</v>
      </c>
      <c r="DF2" s="37" t="s">
        <v>245</v>
      </c>
      <c r="DG2" s="56" t="s">
        <v>325</v>
      </c>
      <c r="DH2" s="37" t="s">
        <v>299</v>
      </c>
      <c r="DI2" s="37" t="s">
        <v>300</v>
      </c>
      <c r="DJ2" s="37" t="s">
        <v>326</v>
      </c>
      <c r="DK2" s="37" t="s">
        <v>327</v>
      </c>
      <c r="DL2" s="37" t="s">
        <v>328</v>
      </c>
    </row>
    <row r="3" spans="1:40" s="68" customFormat="1" ht="15">
      <c r="A3" s="133"/>
      <c r="B3" s="134"/>
      <c r="C3" s="134"/>
      <c r="D3" s="134"/>
      <c r="E3" s="135"/>
      <c r="F3" s="134"/>
      <c r="G3" s="134"/>
      <c r="H3" s="135"/>
      <c r="I3" s="134"/>
      <c r="J3" s="134"/>
      <c r="K3" s="134"/>
      <c r="L3" s="134"/>
      <c r="M3" s="134"/>
      <c r="N3" s="134"/>
      <c r="O3" s="134"/>
      <c r="P3" s="136"/>
      <c r="Q3" s="134"/>
      <c r="R3" s="134"/>
      <c r="AN3" s="70"/>
    </row>
    <row r="4" spans="1:40" s="68" customFormat="1" ht="15">
      <c r="A4" s="133"/>
      <c r="B4" s="134"/>
      <c r="C4" s="134"/>
      <c r="D4" s="134"/>
      <c r="E4" s="135"/>
      <c r="F4" s="134"/>
      <c r="G4" s="134"/>
      <c r="H4" s="135"/>
      <c r="I4" s="134"/>
      <c r="J4" s="134"/>
      <c r="K4" s="134"/>
      <c r="L4" s="134"/>
      <c r="M4" s="134"/>
      <c r="N4" s="134"/>
      <c r="O4" s="134"/>
      <c r="P4" s="136"/>
      <c r="Q4" s="134"/>
      <c r="R4" s="134"/>
      <c r="AN4" s="70"/>
    </row>
    <row r="5" spans="1:40" s="68" customFormat="1" ht="15">
      <c r="A5" s="133"/>
      <c r="B5" s="134"/>
      <c r="C5" s="134"/>
      <c r="D5" s="134"/>
      <c r="E5" s="135"/>
      <c r="F5" s="134"/>
      <c r="G5" s="134"/>
      <c r="H5" s="135"/>
      <c r="I5" s="134"/>
      <c r="J5" s="134"/>
      <c r="K5" s="134"/>
      <c r="L5" s="134"/>
      <c r="M5" s="134"/>
      <c r="N5" s="134"/>
      <c r="O5" s="134"/>
      <c r="P5" s="136"/>
      <c r="Q5" s="134"/>
      <c r="R5" s="134"/>
      <c r="AN5" s="70"/>
    </row>
    <row r="6" spans="1:40" s="68" customFormat="1" ht="15">
      <c r="A6" s="133"/>
      <c r="B6" s="134"/>
      <c r="C6" s="134"/>
      <c r="D6" s="134"/>
      <c r="E6" s="135"/>
      <c r="F6" s="134"/>
      <c r="G6" s="134"/>
      <c r="H6" s="135"/>
      <c r="I6" s="134"/>
      <c r="J6" s="134"/>
      <c r="K6" s="134"/>
      <c r="L6" s="134"/>
      <c r="M6" s="134"/>
      <c r="N6" s="134"/>
      <c r="O6" s="134"/>
      <c r="P6" s="136"/>
      <c r="Q6" s="134"/>
      <c r="R6" s="134"/>
      <c r="AN6" s="70"/>
    </row>
    <row r="7" spans="1:113" ht="15">
      <c r="A7" s="133"/>
      <c r="B7" s="134"/>
      <c r="C7" s="134"/>
      <c r="D7" s="134"/>
      <c r="E7" s="135"/>
      <c r="F7" s="134"/>
      <c r="G7" s="134"/>
      <c r="H7" s="135"/>
      <c r="I7" s="134"/>
      <c r="J7" s="134"/>
      <c r="K7" s="134"/>
      <c r="L7" s="134"/>
      <c r="M7" s="134"/>
      <c r="N7" s="134"/>
      <c r="O7" s="134"/>
      <c r="P7" s="136"/>
      <c r="Q7" s="134"/>
      <c r="R7" s="134"/>
      <c r="U7" s="68"/>
      <c r="AN7" s="70"/>
      <c r="CP7" s="68"/>
      <c r="DH7" s="68"/>
      <c r="DI7" s="68"/>
    </row>
    <row r="8" spans="1:113" ht="15">
      <c r="A8" s="133"/>
      <c r="B8" s="134"/>
      <c r="C8" s="134"/>
      <c r="D8" s="134"/>
      <c r="E8" s="135"/>
      <c r="F8" s="134"/>
      <c r="G8" s="134"/>
      <c r="H8" s="135"/>
      <c r="I8" s="134"/>
      <c r="J8" s="134"/>
      <c r="K8" s="134"/>
      <c r="L8" s="134"/>
      <c r="M8" s="134"/>
      <c r="N8" s="134"/>
      <c r="O8" s="134"/>
      <c r="P8" s="136"/>
      <c r="Q8" s="134"/>
      <c r="R8" s="134"/>
      <c r="U8" s="68"/>
      <c r="CP8" s="68"/>
      <c r="DH8" s="68"/>
      <c r="DI8" s="68"/>
    </row>
    <row r="9" spans="1:113" ht="15">
      <c r="A9" s="133"/>
      <c r="B9" s="134"/>
      <c r="C9" s="134"/>
      <c r="D9" s="134"/>
      <c r="E9" s="135"/>
      <c r="F9" s="134"/>
      <c r="G9" s="134"/>
      <c r="H9" s="135"/>
      <c r="I9" s="134"/>
      <c r="J9" s="134"/>
      <c r="K9" s="134"/>
      <c r="L9" s="134"/>
      <c r="M9" s="134"/>
      <c r="N9" s="134"/>
      <c r="O9" s="134"/>
      <c r="P9" s="136"/>
      <c r="Q9" s="134"/>
      <c r="R9" s="134"/>
      <c r="U9" s="68"/>
      <c r="CP9" s="68"/>
      <c r="DH9" s="68"/>
      <c r="DI9" s="68"/>
    </row>
    <row r="10" spans="1:113" ht="15">
      <c r="A10" s="133"/>
      <c r="B10" s="134"/>
      <c r="C10" s="134"/>
      <c r="D10" s="134"/>
      <c r="E10" s="135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6"/>
      <c r="Q10" s="134"/>
      <c r="R10" s="134"/>
      <c r="U10" s="68"/>
      <c r="CP10" s="68"/>
      <c r="DH10" s="68"/>
      <c r="DI10" s="68"/>
    </row>
    <row r="11" spans="1:113" ht="15">
      <c r="A11" s="133"/>
      <c r="B11" s="134"/>
      <c r="C11" s="134"/>
      <c r="D11" s="134"/>
      <c r="E11" s="135"/>
      <c r="F11" s="134"/>
      <c r="G11" s="134"/>
      <c r="H11" s="135"/>
      <c r="I11" s="134"/>
      <c r="J11" s="134"/>
      <c r="K11" s="134"/>
      <c r="L11" s="134"/>
      <c r="M11" s="134"/>
      <c r="N11" s="134"/>
      <c r="O11" s="134"/>
      <c r="P11" s="136"/>
      <c r="Q11" s="134"/>
      <c r="R11" s="134"/>
      <c r="U11" s="68"/>
      <c r="CP11" s="68"/>
      <c r="DH11" s="68"/>
      <c r="DI11" s="68"/>
    </row>
    <row r="12" spans="1:113" ht="15">
      <c r="A12" s="133"/>
      <c r="B12" s="134"/>
      <c r="C12" s="134"/>
      <c r="D12" s="134"/>
      <c r="E12" s="135"/>
      <c r="F12" s="134"/>
      <c r="G12" s="134"/>
      <c r="H12" s="135"/>
      <c r="I12" s="134"/>
      <c r="J12" s="134"/>
      <c r="K12" s="134"/>
      <c r="L12" s="134"/>
      <c r="M12" s="134"/>
      <c r="N12" s="134"/>
      <c r="O12" s="134"/>
      <c r="P12" s="136"/>
      <c r="Q12" s="134"/>
      <c r="R12" s="134"/>
      <c r="U12" s="68"/>
      <c r="CP12" s="68"/>
      <c r="DH12" s="68"/>
      <c r="DI12" s="68"/>
    </row>
    <row r="13" spans="1:113" ht="15">
      <c r="A13" s="133"/>
      <c r="B13" s="134"/>
      <c r="C13" s="134"/>
      <c r="D13" s="134"/>
      <c r="E13" s="135"/>
      <c r="F13" s="134"/>
      <c r="G13" s="134"/>
      <c r="H13" s="135"/>
      <c r="I13" s="134"/>
      <c r="J13" s="134"/>
      <c r="K13" s="134"/>
      <c r="L13" s="134"/>
      <c r="M13" s="134"/>
      <c r="N13" s="134"/>
      <c r="O13" s="134"/>
      <c r="P13" s="136"/>
      <c r="Q13" s="134"/>
      <c r="R13" s="134"/>
      <c r="U13" s="68"/>
      <c r="V13" s="68"/>
      <c r="CP13" s="68"/>
      <c r="DH13" s="68"/>
      <c r="DI13" s="68"/>
    </row>
    <row r="14" spans="1:113" ht="15">
      <c r="A14" s="133"/>
      <c r="B14" s="134"/>
      <c r="C14" s="134"/>
      <c r="D14" s="134"/>
      <c r="E14" s="135"/>
      <c r="F14" s="134"/>
      <c r="G14" s="134"/>
      <c r="H14" s="135"/>
      <c r="I14" s="134"/>
      <c r="J14" s="134"/>
      <c r="K14" s="134"/>
      <c r="L14" s="134"/>
      <c r="M14" s="134"/>
      <c r="N14" s="134"/>
      <c r="O14" s="134"/>
      <c r="P14" s="136"/>
      <c r="Q14" s="134"/>
      <c r="R14" s="134"/>
      <c r="U14" s="68"/>
      <c r="V14" s="68"/>
      <c r="CP14" s="68"/>
      <c r="DH14" s="68"/>
      <c r="DI14" s="68"/>
    </row>
    <row r="15" spans="1:113" ht="15">
      <c r="A15" s="133"/>
      <c r="B15" s="134"/>
      <c r="C15" s="134"/>
      <c r="D15" s="134"/>
      <c r="E15" s="135"/>
      <c r="F15" s="134"/>
      <c r="G15" s="134"/>
      <c r="H15" s="135"/>
      <c r="I15" s="134"/>
      <c r="J15" s="134"/>
      <c r="K15" s="134"/>
      <c r="L15" s="134"/>
      <c r="M15" s="134"/>
      <c r="N15" s="134"/>
      <c r="O15" s="134"/>
      <c r="P15" s="136"/>
      <c r="Q15" s="134"/>
      <c r="R15" s="134"/>
      <c r="U15" s="68"/>
      <c r="V15" s="68"/>
      <c r="CP15" s="68"/>
      <c r="DH15" s="68"/>
      <c r="DI15" s="68"/>
    </row>
    <row r="16" spans="1:112" ht="15">
      <c r="A16" s="133"/>
      <c r="B16" s="134"/>
      <c r="C16" s="134"/>
      <c r="D16" s="134"/>
      <c r="E16" s="135"/>
      <c r="F16" s="134"/>
      <c r="G16" s="134"/>
      <c r="H16" s="135"/>
      <c r="I16" s="134"/>
      <c r="J16" s="134"/>
      <c r="K16" s="134"/>
      <c r="L16" s="134"/>
      <c r="M16" s="134"/>
      <c r="N16" s="134"/>
      <c r="O16" s="134"/>
      <c r="P16" s="136"/>
      <c r="Q16" s="134"/>
      <c r="R16" s="134"/>
      <c r="U16" s="68"/>
      <c r="CP16" s="68"/>
      <c r="DH16" s="68"/>
    </row>
    <row r="17" spans="1:112" ht="15">
      <c r="A17" s="133"/>
      <c r="B17" s="134"/>
      <c r="C17" s="134"/>
      <c r="D17" s="134"/>
      <c r="E17" s="135"/>
      <c r="F17" s="134"/>
      <c r="G17" s="134"/>
      <c r="H17" s="135"/>
      <c r="I17" s="134"/>
      <c r="J17" s="134"/>
      <c r="K17" s="134"/>
      <c r="L17" s="134"/>
      <c r="M17" s="134"/>
      <c r="N17" s="134"/>
      <c r="O17" s="134"/>
      <c r="P17" s="136"/>
      <c r="Q17" s="134"/>
      <c r="R17" s="134"/>
      <c r="U17" s="68"/>
      <c r="V17" s="68"/>
      <c r="CP17" s="68"/>
      <c r="DH17" s="68"/>
    </row>
    <row r="18" spans="1:112" ht="15">
      <c r="A18" s="133"/>
      <c r="B18" s="134"/>
      <c r="C18" s="134"/>
      <c r="D18" s="134"/>
      <c r="E18" s="135"/>
      <c r="F18" s="134"/>
      <c r="G18" s="134"/>
      <c r="H18" s="135"/>
      <c r="I18" s="134"/>
      <c r="J18" s="134"/>
      <c r="K18" s="134"/>
      <c r="L18" s="134"/>
      <c r="M18" s="134"/>
      <c r="N18" s="134"/>
      <c r="O18" s="134"/>
      <c r="P18" s="136"/>
      <c r="Q18" s="134"/>
      <c r="R18" s="134"/>
      <c r="U18" s="68"/>
      <c r="V18" s="68"/>
      <c r="CP18" s="68"/>
      <c r="DH18" s="68"/>
    </row>
    <row r="19" spans="1:112" ht="15">
      <c r="A19" s="133"/>
      <c r="B19" s="134"/>
      <c r="C19" s="134"/>
      <c r="D19" s="134"/>
      <c r="E19" s="135"/>
      <c r="F19" s="134"/>
      <c r="G19" s="134"/>
      <c r="H19" s="135"/>
      <c r="I19" s="134"/>
      <c r="J19" s="134"/>
      <c r="K19" s="134"/>
      <c r="L19" s="134"/>
      <c r="M19" s="134"/>
      <c r="N19" s="134"/>
      <c r="O19" s="134"/>
      <c r="P19" s="136"/>
      <c r="Q19" s="134"/>
      <c r="R19" s="134"/>
      <c r="U19" s="68"/>
      <c r="V19" s="68"/>
      <c r="CP19" s="68"/>
      <c r="DH19" s="68"/>
    </row>
    <row r="20" spans="1:112" ht="15">
      <c r="A20" s="133"/>
      <c r="B20" s="134"/>
      <c r="C20" s="134"/>
      <c r="D20" s="134"/>
      <c r="E20" s="135"/>
      <c r="F20" s="134"/>
      <c r="G20" s="134"/>
      <c r="H20" s="135"/>
      <c r="I20" s="134"/>
      <c r="J20" s="134"/>
      <c r="K20" s="134"/>
      <c r="L20" s="134"/>
      <c r="M20" s="134"/>
      <c r="N20" s="134"/>
      <c r="O20" s="134"/>
      <c r="P20" s="136"/>
      <c r="Q20" s="134"/>
      <c r="R20" s="134"/>
      <c r="U20" s="68"/>
      <c r="V20" s="68"/>
      <c r="CP20" s="68"/>
      <c r="DH20" s="68"/>
    </row>
    <row r="21" spans="1:112" ht="15">
      <c r="A21" s="133"/>
      <c r="B21" s="134"/>
      <c r="C21" s="134"/>
      <c r="D21" s="134"/>
      <c r="E21" s="135"/>
      <c r="F21" s="134"/>
      <c r="G21" s="134"/>
      <c r="H21" s="135"/>
      <c r="I21" s="134"/>
      <c r="J21" s="134"/>
      <c r="K21" s="134"/>
      <c r="L21" s="134"/>
      <c r="M21" s="134"/>
      <c r="N21" s="134"/>
      <c r="O21" s="134"/>
      <c r="P21" s="136"/>
      <c r="Q21" s="134"/>
      <c r="R21" s="134"/>
      <c r="U21" s="68"/>
      <c r="CP21" s="68"/>
      <c r="DH21" s="68"/>
    </row>
    <row r="22" spans="1:112" ht="15">
      <c r="A22" s="133"/>
      <c r="B22" s="134"/>
      <c r="C22" s="134"/>
      <c r="D22" s="134"/>
      <c r="E22" s="135"/>
      <c r="F22" s="134"/>
      <c r="G22" s="134"/>
      <c r="H22" s="135"/>
      <c r="I22" s="134"/>
      <c r="J22" s="134"/>
      <c r="K22" s="134"/>
      <c r="L22" s="134"/>
      <c r="M22" s="134"/>
      <c r="N22" s="134"/>
      <c r="O22" s="134"/>
      <c r="P22" s="136"/>
      <c r="Q22" s="134"/>
      <c r="R22" s="134"/>
      <c r="U22" s="68"/>
      <c r="V22" s="68"/>
      <c r="CP22" s="68"/>
      <c r="DH22" s="68"/>
    </row>
    <row r="23" spans="1:112" ht="15">
      <c r="A23" s="133"/>
      <c r="B23" s="134"/>
      <c r="C23" s="134"/>
      <c r="D23" s="134"/>
      <c r="E23" s="135"/>
      <c r="F23" s="134"/>
      <c r="G23" s="134"/>
      <c r="H23" s="135"/>
      <c r="I23" s="134"/>
      <c r="J23" s="134"/>
      <c r="K23" s="134"/>
      <c r="L23" s="134"/>
      <c r="M23" s="134"/>
      <c r="N23" s="134"/>
      <c r="O23" s="134"/>
      <c r="P23" s="136"/>
      <c r="Q23" s="134"/>
      <c r="R23" s="134"/>
      <c r="U23" s="68"/>
      <c r="V23" s="68"/>
      <c r="CP23" s="68"/>
      <c r="DH23" s="68"/>
    </row>
    <row r="24" spans="1:112" ht="15">
      <c r="A24" s="133"/>
      <c r="B24" s="134"/>
      <c r="C24" s="134"/>
      <c r="D24" s="134"/>
      <c r="E24" s="135"/>
      <c r="F24" s="134"/>
      <c r="G24" s="134"/>
      <c r="H24" s="135"/>
      <c r="I24" s="134"/>
      <c r="J24" s="134"/>
      <c r="K24" s="134"/>
      <c r="L24" s="134"/>
      <c r="M24" s="134"/>
      <c r="N24" s="134"/>
      <c r="O24" s="134"/>
      <c r="P24" s="136"/>
      <c r="Q24" s="134"/>
      <c r="R24" s="134"/>
      <c r="U24" s="68"/>
      <c r="CP24" s="68"/>
      <c r="DH24" s="68"/>
    </row>
    <row r="25" spans="1:112" ht="15">
      <c r="A25" s="133"/>
      <c r="B25" s="134"/>
      <c r="C25" s="134"/>
      <c r="D25" s="134"/>
      <c r="E25" s="135"/>
      <c r="F25" s="134"/>
      <c r="G25" s="134"/>
      <c r="H25" s="135"/>
      <c r="I25" s="134"/>
      <c r="J25" s="134"/>
      <c r="K25" s="134"/>
      <c r="L25" s="134"/>
      <c r="M25" s="134"/>
      <c r="N25" s="134"/>
      <c r="O25" s="134"/>
      <c r="P25" s="136"/>
      <c r="Q25" s="134"/>
      <c r="R25" s="134"/>
      <c r="U25" s="68"/>
      <c r="CP25" s="68"/>
      <c r="DH25" s="68"/>
    </row>
    <row r="26" spans="1:112" ht="15">
      <c r="A26" s="133"/>
      <c r="B26" s="134"/>
      <c r="C26" s="134"/>
      <c r="D26" s="134"/>
      <c r="E26" s="135"/>
      <c r="F26" s="134"/>
      <c r="G26" s="134"/>
      <c r="H26" s="135"/>
      <c r="I26" s="134"/>
      <c r="J26" s="134"/>
      <c r="K26" s="134"/>
      <c r="L26" s="134"/>
      <c r="M26" s="134"/>
      <c r="N26" s="134"/>
      <c r="O26" s="134"/>
      <c r="P26" s="136"/>
      <c r="Q26" s="134"/>
      <c r="R26" s="134"/>
      <c r="U26" s="68"/>
      <c r="CP26" s="68"/>
      <c r="DH26" s="68"/>
    </row>
    <row r="27" spans="1:112" ht="15">
      <c r="A27" s="133"/>
      <c r="B27" s="134"/>
      <c r="C27" s="134"/>
      <c r="D27" s="134"/>
      <c r="E27" s="135"/>
      <c r="F27" s="134"/>
      <c r="G27" s="134"/>
      <c r="H27" s="135"/>
      <c r="I27" s="134"/>
      <c r="J27" s="134"/>
      <c r="K27" s="134"/>
      <c r="L27" s="134"/>
      <c r="M27" s="134"/>
      <c r="N27" s="134"/>
      <c r="O27" s="134"/>
      <c r="P27" s="136"/>
      <c r="Q27" s="134"/>
      <c r="R27" s="134"/>
      <c r="U27" s="68"/>
      <c r="CP27" s="68"/>
      <c r="DH27" s="68"/>
    </row>
    <row r="28" spans="1:112" ht="15">
      <c r="A28" s="133"/>
      <c r="B28" s="134"/>
      <c r="C28" s="134"/>
      <c r="D28" s="134"/>
      <c r="E28" s="135"/>
      <c r="F28" s="134"/>
      <c r="G28" s="134"/>
      <c r="H28" s="135"/>
      <c r="I28" s="134"/>
      <c r="J28" s="134"/>
      <c r="K28" s="134"/>
      <c r="L28" s="134"/>
      <c r="M28" s="134"/>
      <c r="N28" s="134"/>
      <c r="O28" s="134"/>
      <c r="P28" s="136"/>
      <c r="Q28" s="134"/>
      <c r="R28" s="134"/>
      <c r="U28" s="68"/>
      <c r="CP28" s="68"/>
      <c r="DH28" s="68"/>
    </row>
    <row r="29" spans="1:112" ht="15">
      <c r="A29" s="133"/>
      <c r="B29" s="134"/>
      <c r="C29" s="134"/>
      <c r="D29" s="134"/>
      <c r="E29" s="135"/>
      <c r="F29" s="134"/>
      <c r="G29" s="134"/>
      <c r="H29" s="135"/>
      <c r="I29" s="134"/>
      <c r="J29" s="134"/>
      <c r="K29" s="134"/>
      <c r="L29" s="134"/>
      <c r="M29" s="134"/>
      <c r="N29" s="134"/>
      <c r="O29" s="134"/>
      <c r="P29" s="136"/>
      <c r="Q29" s="134"/>
      <c r="R29" s="134"/>
      <c r="U29" s="68"/>
      <c r="CP29" s="68"/>
      <c r="DH29" s="68"/>
    </row>
    <row r="30" spans="1:112" ht="15">
      <c r="A30" s="133"/>
      <c r="B30" s="134"/>
      <c r="C30" s="134"/>
      <c r="D30" s="134"/>
      <c r="E30" s="135"/>
      <c r="F30" s="134"/>
      <c r="G30" s="134"/>
      <c r="H30" s="135"/>
      <c r="I30" s="134"/>
      <c r="J30" s="134"/>
      <c r="K30" s="134"/>
      <c r="L30" s="134"/>
      <c r="M30" s="134"/>
      <c r="N30" s="134"/>
      <c r="O30" s="134"/>
      <c r="P30" s="136"/>
      <c r="Q30" s="134"/>
      <c r="R30" s="134"/>
      <c r="U30" s="68"/>
      <c r="CP30" s="68"/>
      <c r="DH30" s="68"/>
    </row>
    <row r="31" spans="1:112" ht="15">
      <c r="A31" s="133"/>
      <c r="B31" s="134"/>
      <c r="C31" s="134"/>
      <c r="D31" s="134"/>
      <c r="E31" s="135"/>
      <c r="F31" s="134"/>
      <c r="G31" s="134"/>
      <c r="H31" s="135"/>
      <c r="I31" s="134"/>
      <c r="J31" s="134"/>
      <c r="K31" s="134"/>
      <c r="L31" s="134"/>
      <c r="M31" s="134"/>
      <c r="N31" s="134"/>
      <c r="O31" s="134"/>
      <c r="P31" s="136"/>
      <c r="Q31" s="134"/>
      <c r="R31" s="134"/>
      <c r="U31" s="68"/>
      <c r="CP31" s="68"/>
      <c r="DH31" s="68"/>
    </row>
    <row r="32" spans="1:112" ht="15">
      <c r="A32" s="133"/>
      <c r="B32" s="134"/>
      <c r="C32" s="134"/>
      <c r="D32" s="134"/>
      <c r="E32" s="135"/>
      <c r="F32" s="134"/>
      <c r="G32" s="134"/>
      <c r="H32" s="135"/>
      <c r="I32" s="134"/>
      <c r="J32" s="134"/>
      <c r="K32" s="134"/>
      <c r="L32" s="134"/>
      <c r="M32" s="134"/>
      <c r="N32" s="134"/>
      <c r="O32" s="134"/>
      <c r="P32" s="136"/>
      <c r="Q32" s="134"/>
      <c r="R32" s="134"/>
      <c r="U32" s="68"/>
      <c r="CP32" s="68"/>
      <c r="DH32" s="68"/>
    </row>
    <row r="33" spans="1:112" ht="15">
      <c r="A33" s="133"/>
      <c r="B33" s="134"/>
      <c r="C33" s="134"/>
      <c r="D33" s="134"/>
      <c r="E33" s="135"/>
      <c r="F33" s="134"/>
      <c r="G33" s="134"/>
      <c r="H33" s="135"/>
      <c r="I33" s="134"/>
      <c r="J33" s="134"/>
      <c r="K33" s="134"/>
      <c r="L33" s="134"/>
      <c r="M33" s="134"/>
      <c r="N33" s="134"/>
      <c r="O33" s="134"/>
      <c r="P33" s="136"/>
      <c r="Q33" s="134"/>
      <c r="R33" s="134"/>
      <c r="U33" s="68"/>
      <c r="CP33" s="68"/>
      <c r="DH33" s="68"/>
    </row>
    <row r="34" spans="1:112" ht="15">
      <c r="A34" s="133"/>
      <c r="B34" s="134"/>
      <c r="C34" s="134"/>
      <c r="D34" s="134"/>
      <c r="E34" s="135"/>
      <c r="F34" s="134"/>
      <c r="G34" s="134"/>
      <c r="H34" s="135"/>
      <c r="I34" s="134"/>
      <c r="J34" s="134"/>
      <c r="K34" s="134"/>
      <c r="L34" s="134"/>
      <c r="M34" s="134"/>
      <c r="N34" s="134"/>
      <c r="O34" s="134"/>
      <c r="P34" s="136"/>
      <c r="Q34" s="134"/>
      <c r="R34" s="134"/>
      <c r="U34" s="68"/>
      <c r="CP34" s="68"/>
      <c r="DH34" s="68"/>
    </row>
    <row r="35" spans="1:112" ht="15">
      <c r="A35" s="133"/>
      <c r="B35" s="134"/>
      <c r="C35" s="134"/>
      <c r="D35" s="134"/>
      <c r="E35" s="135"/>
      <c r="F35" s="134"/>
      <c r="G35" s="134"/>
      <c r="H35" s="135"/>
      <c r="I35" s="134"/>
      <c r="J35" s="134"/>
      <c r="K35" s="134"/>
      <c r="L35" s="134"/>
      <c r="M35" s="134"/>
      <c r="N35" s="134"/>
      <c r="O35" s="134"/>
      <c r="P35" s="136"/>
      <c r="Q35" s="134"/>
      <c r="R35" s="134"/>
      <c r="U35" s="68"/>
      <c r="CP35" s="68"/>
      <c r="DH35" s="68"/>
    </row>
    <row r="36" spans="1:112" ht="15">
      <c r="A36" s="133"/>
      <c r="B36" s="134"/>
      <c r="C36" s="134"/>
      <c r="D36" s="134"/>
      <c r="E36" s="135"/>
      <c r="F36" s="134"/>
      <c r="G36" s="134"/>
      <c r="H36" s="135"/>
      <c r="I36" s="134"/>
      <c r="J36" s="134"/>
      <c r="K36" s="134"/>
      <c r="L36" s="134"/>
      <c r="M36" s="134"/>
      <c r="N36" s="134"/>
      <c r="O36" s="134"/>
      <c r="P36" s="136"/>
      <c r="Q36" s="134"/>
      <c r="R36" s="134"/>
      <c r="U36" s="68"/>
      <c r="CP36" s="68"/>
      <c r="DH36" s="68"/>
    </row>
    <row r="37" spans="1:112" ht="15">
      <c r="A37" s="133"/>
      <c r="B37" s="134"/>
      <c r="C37" s="134"/>
      <c r="D37" s="134"/>
      <c r="E37" s="135"/>
      <c r="F37" s="134"/>
      <c r="G37" s="134"/>
      <c r="H37" s="135"/>
      <c r="I37" s="134"/>
      <c r="J37" s="134"/>
      <c r="K37" s="134"/>
      <c r="L37" s="134"/>
      <c r="M37" s="134"/>
      <c r="N37" s="134"/>
      <c r="O37" s="134"/>
      <c r="P37" s="136"/>
      <c r="Q37" s="134"/>
      <c r="R37" s="134"/>
      <c r="U37" s="68"/>
      <c r="CP37" s="68"/>
      <c r="DH37" s="68"/>
    </row>
    <row r="38" spans="1:112" ht="15">
      <c r="A38" s="133"/>
      <c r="B38" s="134"/>
      <c r="C38" s="134"/>
      <c r="D38" s="134"/>
      <c r="E38" s="135"/>
      <c r="F38" s="134"/>
      <c r="G38" s="134"/>
      <c r="H38" s="135"/>
      <c r="I38" s="134"/>
      <c r="J38" s="134"/>
      <c r="K38" s="134"/>
      <c r="L38" s="134"/>
      <c r="M38" s="134"/>
      <c r="N38" s="134"/>
      <c r="O38" s="134"/>
      <c r="P38" s="136"/>
      <c r="Q38" s="134"/>
      <c r="R38" s="134"/>
      <c r="U38" s="68"/>
      <c r="CP38" s="68"/>
      <c r="DH38" s="68"/>
    </row>
    <row r="39" spans="1:112" ht="15">
      <c r="A39" s="133"/>
      <c r="B39" s="134"/>
      <c r="C39" s="134"/>
      <c r="D39" s="134"/>
      <c r="E39" s="135"/>
      <c r="F39" s="134"/>
      <c r="G39" s="134"/>
      <c r="H39" s="135"/>
      <c r="I39" s="134"/>
      <c r="J39" s="134"/>
      <c r="K39" s="134"/>
      <c r="L39" s="134"/>
      <c r="M39" s="134"/>
      <c r="N39" s="134"/>
      <c r="O39" s="134"/>
      <c r="P39" s="136"/>
      <c r="Q39" s="134"/>
      <c r="R39" s="134"/>
      <c r="U39" s="68"/>
      <c r="CP39" s="68"/>
      <c r="DH39" s="68"/>
    </row>
    <row r="40" spans="1:112" ht="15">
      <c r="A40" s="133"/>
      <c r="B40" s="134"/>
      <c r="C40" s="134"/>
      <c r="D40" s="134"/>
      <c r="E40" s="135"/>
      <c r="F40" s="134"/>
      <c r="G40" s="134"/>
      <c r="H40" s="135"/>
      <c r="I40" s="134"/>
      <c r="J40" s="134"/>
      <c r="K40" s="134"/>
      <c r="L40" s="134"/>
      <c r="M40" s="134"/>
      <c r="N40" s="134"/>
      <c r="O40" s="134"/>
      <c r="P40" s="136"/>
      <c r="Q40" s="134"/>
      <c r="R40" s="134"/>
      <c r="U40" s="68"/>
      <c r="CP40" s="68"/>
      <c r="DH40" s="68"/>
    </row>
    <row r="41" spans="1:112" ht="15">
      <c r="A41" s="133"/>
      <c r="B41" s="134"/>
      <c r="C41" s="134"/>
      <c r="D41" s="134"/>
      <c r="E41" s="135"/>
      <c r="F41" s="134"/>
      <c r="G41" s="134"/>
      <c r="H41" s="135"/>
      <c r="I41" s="134"/>
      <c r="J41" s="134"/>
      <c r="K41" s="134"/>
      <c r="L41" s="134"/>
      <c r="M41" s="134"/>
      <c r="N41" s="134"/>
      <c r="O41" s="134"/>
      <c r="P41" s="136"/>
      <c r="Q41" s="134"/>
      <c r="R41" s="134"/>
      <c r="U41" s="68"/>
      <c r="CP41" s="68"/>
      <c r="DH41" s="68"/>
    </row>
    <row r="42" spans="1:112" ht="15">
      <c r="A42" s="133"/>
      <c r="B42" s="134"/>
      <c r="C42" s="134"/>
      <c r="D42" s="134"/>
      <c r="E42" s="135"/>
      <c r="F42" s="134"/>
      <c r="G42" s="134"/>
      <c r="H42" s="135"/>
      <c r="I42" s="134"/>
      <c r="J42" s="134"/>
      <c r="K42" s="134"/>
      <c r="L42" s="134"/>
      <c r="M42" s="134"/>
      <c r="N42" s="134"/>
      <c r="O42" s="134"/>
      <c r="P42" s="136"/>
      <c r="Q42" s="134"/>
      <c r="R42" s="134"/>
      <c r="U42" s="68"/>
      <c r="CP42" s="68"/>
      <c r="DH42" s="68"/>
    </row>
    <row r="43" spans="1:112" ht="15">
      <c r="A43" s="133"/>
      <c r="B43" s="134"/>
      <c r="C43" s="134"/>
      <c r="D43" s="134"/>
      <c r="E43" s="135"/>
      <c r="F43" s="134"/>
      <c r="G43" s="134"/>
      <c r="H43" s="135"/>
      <c r="I43" s="134"/>
      <c r="J43" s="134"/>
      <c r="K43" s="134"/>
      <c r="L43" s="134"/>
      <c r="M43" s="134"/>
      <c r="N43" s="134"/>
      <c r="O43" s="134"/>
      <c r="P43" s="136"/>
      <c r="Q43" s="134"/>
      <c r="R43" s="134"/>
      <c r="U43" s="68"/>
      <c r="CP43" s="68"/>
      <c r="DH43" s="68"/>
    </row>
    <row r="44" spans="1:112" ht="15">
      <c r="A44" s="133"/>
      <c r="B44" s="134"/>
      <c r="C44" s="134"/>
      <c r="D44" s="134"/>
      <c r="E44" s="135"/>
      <c r="F44" s="134"/>
      <c r="G44" s="134"/>
      <c r="H44" s="135"/>
      <c r="I44" s="134"/>
      <c r="J44" s="134"/>
      <c r="K44" s="134"/>
      <c r="L44" s="134"/>
      <c r="M44" s="134"/>
      <c r="N44" s="134"/>
      <c r="O44" s="134"/>
      <c r="P44" s="136"/>
      <c r="Q44" s="134"/>
      <c r="R44" s="134"/>
      <c r="U44" s="68"/>
      <c r="CP44" s="68"/>
      <c r="DH44" s="68"/>
    </row>
    <row r="45" spans="1:112" ht="15">
      <c r="A45" s="133"/>
      <c r="B45" s="134"/>
      <c r="C45" s="134"/>
      <c r="D45" s="134"/>
      <c r="E45" s="135"/>
      <c r="F45" s="134"/>
      <c r="G45" s="134"/>
      <c r="H45" s="135"/>
      <c r="I45" s="134"/>
      <c r="J45" s="134"/>
      <c r="K45" s="134"/>
      <c r="L45" s="134"/>
      <c r="M45" s="134"/>
      <c r="N45" s="134"/>
      <c r="O45" s="134"/>
      <c r="P45" s="136"/>
      <c r="Q45" s="134"/>
      <c r="R45" s="134"/>
      <c r="U45" s="68"/>
      <c r="CP45" s="68"/>
      <c r="DH45" s="68"/>
    </row>
    <row r="46" spans="1:112" ht="15">
      <c r="A46" s="133"/>
      <c r="B46" s="134"/>
      <c r="C46" s="134"/>
      <c r="D46" s="134"/>
      <c r="E46" s="135"/>
      <c r="F46" s="134"/>
      <c r="G46" s="134"/>
      <c r="H46" s="135"/>
      <c r="I46" s="134"/>
      <c r="J46" s="134"/>
      <c r="K46" s="134"/>
      <c r="L46" s="134"/>
      <c r="M46" s="134"/>
      <c r="N46" s="134"/>
      <c r="O46" s="134"/>
      <c r="P46" s="136"/>
      <c r="Q46" s="134"/>
      <c r="R46" s="134"/>
      <c r="U46" s="68"/>
      <c r="CP46" s="68"/>
      <c r="DH46" s="68"/>
    </row>
    <row r="47" spans="1:112" ht="15">
      <c r="A47" s="133"/>
      <c r="B47" s="134"/>
      <c r="C47" s="134"/>
      <c r="D47" s="134"/>
      <c r="E47" s="135"/>
      <c r="F47" s="134"/>
      <c r="G47" s="134"/>
      <c r="H47" s="135"/>
      <c r="I47" s="134"/>
      <c r="J47" s="134"/>
      <c r="K47" s="134"/>
      <c r="L47" s="134"/>
      <c r="M47" s="134"/>
      <c r="N47" s="134"/>
      <c r="O47" s="134"/>
      <c r="P47" s="136"/>
      <c r="Q47" s="134"/>
      <c r="R47" s="134"/>
      <c r="U47" s="68"/>
      <c r="CP47" s="68"/>
      <c r="DH47" s="68"/>
    </row>
    <row r="48" spans="1:112" ht="15">
      <c r="A48" s="133"/>
      <c r="B48" s="134"/>
      <c r="C48" s="134"/>
      <c r="D48" s="134"/>
      <c r="E48" s="135"/>
      <c r="F48" s="134"/>
      <c r="G48" s="134"/>
      <c r="H48" s="135"/>
      <c r="I48" s="134"/>
      <c r="J48" s="134"/>
      <c r="K48" s="134"/>
      <c r="L48" s="134"/>
      <c r="M48" s="134"/>
      <c r="N48" s="134"/>
      <c r="O48" s="134"/>
      <c r="P48" s="136"/>
      <c r="Q48" s="134"/>
      <c r="R48" s="134"/>
      <c r="U48" s="68"/>
      <c r="CP48" s="68"/>
      <c r="DH48" s="68"/>
    </row>
    <row r="49" spans="1:112" ht="15">
      <c r="A49" s="133"/>
      <c r="B49" s="134"/>
      <c r="C49" s="134"/>
      <c r="D49" s="134"/>
      <c r="E49" s="135"/>
      <c r="F49" s="134"/>
      <c r="G49" s="134"/>
      <c r="H49" s="135"/>
      <c r="I49" s="134"/>
      <c r="J49" s="134"/>
      <c r="K49" s="134"/>
      <c r="L49" s="134"/>
      <c r="M49" s="134"/>
      <c r="N49" s="134"/>
      <c r="O49" s="134"/>
      <c r="P49" s="136"/>
      <c r="Q49" s="134"/>
      <c r="R49" s="134"/>
      <c r="U49" s="68"/>
      <c r="CP49" s="68"/>
      <c r="DH49" s="68"/>
    </row>
    <row r="50" spans="1:112" ht="15">
      <c r="A50" s="133"/>
      <c r="B50" s="134"/>
      <c r="C50" s="134"/>
      <c r="D50" s="134"/>
      <c r="E50" s="135"/>
      <c r="F50" s="134"/>
      <c r="G50" s="134"/>
      <c r="H50" s="135"/>
      <c r="I50" s="134"/>
      <c r="J50" s="134"/>
      <c r="K50" s="134"/>
      <c r="L50" s="134"/>
      <c r="M50" s="134"/>
      <c r="N50" s="134"/>
      <c r="O50" s="134"/>
      <c r="P50" s="136"/>
      <c r="Q50" s="134"/>
      <c r="R50" s="134"/>
      <c r="U50" s="68"/>
      <c r="CP50" s="68"/>
      <c r="DH50" s="68"/>
    </row>
    <row r="51" spans="1:112" ht="15">
      <c r="A51" s="133"/>
      <c r="B51" s="134"/>
      <c r="C51" s="134"/>
      <c r="D51" s="134"/>
      <c r="E51" s="135"/>
      <c r="F51" s="134"/>
      <c r="G51" s="134"/>
      <c r="H51" s="135"/>
      <c r="I51" s="134"/>
      <c r="J51" s="134"/>
      <c r="K51" s="134"/>
      <c r="L51" s="134"/>
      <c r="M51" s="134"/>
      <c r="N51" s="134"/>
      <c r="O51" s="134"/>
      <c r="P51" s="136"/>
      <c r="Q51" s="134"/>
      <c r="R51" s="134"/>
      <c r="U51" s="68"/>
      <c r="CP51" s="68"/>
      <c r="DH51" s="68"/>
    </row>
    <row r="52" spans="1:112" ht="15">
      <c r="A52" s="133"/>
      <c r="B52" s="134"/>
      <c r="C52" s="134"/>
      <c r="D52" s="134"/>
      <c r="E52" s="135"/>
      <c r="F52" s="134"/>
      <c r="G52" s="134"/>
      <c r="H52" s="135"/>
      <c r="I52" s="134"/>
      <c r="J52" s="134"/>
      <c r="K52" s="134"/>
      <c r="L52" s="134"/>
      <c r="M52" s="134"/>
      <c r="N52" s="134"/>
      <c r="O52" s="134"/>
      <c r="P52" s="136"/>
      <c r="Q52" s="134"/>
      <c r="R52" s="134"/>
      <c r="U52" s="68"/>
      <c r="CP52" s="68"/>
      <c r="DH52" s="68"/>
    </row>
    <row r="53" spans="1:112" ht="15">
      <c r="A53" s="133"/>
      <c r="B53" s="134"/>
      <c r="C53" s="134"/>
      <c r="D53" s="134"/>
      <c r="E53" s="135"/>
      <c r="F53" s="134"/>
      <c r="G53" s="134"/>
      <c r="H53" s="135"/>
      <c r="I53" s="134"/>
      <c r="J53" s="134"/>
      <c r="K53" s="134"/>
      <c r="L53" s="134"/>
      <c r="M53" s="134"/>
      <c r="N53" s="134"/>
      <c r="O53" s="134"/>
      <c r="P53" s="136"/>
      <c r="Q53" s="134"/>
      <c r="R53" s="134"/>
      <c r="U53" s="68"/>
      <c r="CP53" s="68"/>
      <c r="DH53" s="68"/>
    </row>
    <row r="54" spans="1:112" ht="15">
      <c r="A54" s="133"/>
      <c r="B54" s="134"/>
      <c r="C54" s="134"/>
      <c r="D54" s="134"/>
      <c r="E54" s="135"/>
      <c r="F54" s="134"/>
      <c r="G54" s="134"/>
      <c r="H54" s="135"/>
      <c r="I54" s="134"/>
      <c r="J54" s="134"/>
      <c r="K54" s="134"/>
      <c r="L54" s="134"/>
      <c r="M54" s="134"/>
      <c r="N54" s="134"/>
      <c r="O54" s="134"/>
      <c r="P54" s="136"/>
      <c r="Q54" s="134"/>
      <c r="R54" s="134"/>
      <c r="U54" s="68"/>
      <c r="CP54" s="68"/>
      <c r="DH54" s="68"/>
    </row>
    <row r="55" spans="1:112" ht="15">
      <c r="A55" s="133"/>
      <c r="B55" s="134"/>
      <c r="C55" s="134"/>
      <c r="D55" s="134"/>
      <c r="E55" s="135"/>
      <c r="F55" s="134"/>
      <c r="G55" s="134"/>
      <c r="H55" s="135"/>
      <c r="I55" s="134"/>
      <c r="J55" s="134"/>
      <c r="K55" s="134"/>
      <c r="L55" s="134"/>
      <c r="M55" s="134"/>
      <c r="N55" s="134"/>
      <c r="O55" s="134"/>
      <c r="P55" s="136"/>
      <c r="Q55" s="134"/>
      <c r="R55" s="134"/>
      <c r="U55" s="68"/>
      <c r="CP55" s="68"/>
      <c r="DH55" s="68"/>
    </row>
    <row r="56" spans="1:112" ht="15">
      <c r="A56" s="133"/>
      <c r="B56" s="134"/>
      <c r="C56" s="134"/>
      <c r="D56" s="134"/>
      <c r="E56" s="135"/>
      <c r="F56" s="134"/>
      <c r="G56" s="134"/>
      <c r="H56" s="135"/>
      <c r="I56" s="134"/>
      <c r="J56" s="134"/>
      <c r="K56" s="134"/>
      <c r="L56" s="134"/>
      <c r="M56" s="134"/>
      <c r="N56" s="134"/>
      <c r="O56" s="134"/>
      <c r="P56" s="136"/>
      <c r="Q56" s="134"/>
      <c r="R56" s="134"/>
      <c r="U56" s="68"/>
      <c r="CP56" s="68"/>
      <c r="DH56" s="68"/>
    </row>
    <row r="57" spans="1:112" ht="15">
      <c r="A57" s="133"/>
      <c r="B57" s="134"/>
      <c r="C57" s="134"/>
      <c r="D57" s="134"/>
      <c r="E57" s="135"/>
      <c r="F57" s="134"/>
      <c r="G57" s="134"/>
      <c r="H57" s="135"/>
      <c r="I57" s="134"/>
      <c r="J57" s="134"/>
      <c r="K57" s="134"/>
      <c r="L57" s="134"/>
      <c r="M57" s="134"/>
      <c r="N57" s="134"/>
      <c r="O57" s="134"/>
      <c r="P57" s="136"/>
      <c r="Q57" s="134"/>
      <c r="R57" s="134"/>
      <c r="U57" s="68"/>
      <c r="CP57" s="68"/>
      <c r="DH57" s="68"/>
    </row>
    <row r="58" spans="1:112" ht="15">
      <c r="A58" s="133"/>
      <c r="B58" s="134"/>
      <c r="C58" s="134"/>
      <c r="D58" s="134"/>
      <c r="E58" s="135"/>
      <c r="F58" s="134"/>
      <c r="G58" s="134"/>
      <c r="H58" s="135"/>
      <c r="I58" s="134"/>
      <c r="J58" s="134"/>
      <c r="K58" s="134"/>
      <c r="L58" s="134"/>
      <c r="M58" s="134"/>
      <c r="N58" s="134"/>
      <c r="O58" s="134"/>
      <c r="P58" s="136"/>
      <c r="Q58" s="134"/>
      <c r="R58" s="134"/>
      <c r="U58" s="68"/>
      <c r="CP58" s="68"/>
      <c r="DH58" s="68"/>
    </row>
    <row r="59" spans="1:112" ht="15">
      <c r="A59" s="133"/>
      <c r="B59" s="134"/>
      <c r="C59" s="134"/>
      <c r="D59" s="134"/>
      <c r="E59" s="135"/>
      <c r="F59" s="134"/>
      <c r="G59" s="134"/>
      <c r="H59" s="135"/>
      <c r="I59" s="134"/>
      <c r="J59" s="134"/>
      <c r="K59" s="134"/>
      <c r="L59" s="134"/>
      <c r="M59" s="134"/>
      <c r="N59" s="134"/>
      <c r="O59" s="134"/>
      <c r="P59" s="136"/>
      <c r="Q59" s="134"/>
      <c r="R59" s="134"/>
      <c r="U59" s="68"/>
      <c r="CP59" s="68"/>
      <c r="DH59" s="68"/>
    </row>
    <row r="60" spans="1:112" ht="15">
      <c r="A60" s="133"/>
      <c r="B60" s="134"/>
      <c r="C60" s="134"/>
      <c r="D60" s="134"/>
      <c r="E60" s="135"/>
      <c r="F60" s="134"/>
      <c r="G60" s="134"/>
      <c r="H60" s="135"/>
      <c r="I60" s="134"/>
      <c r="J60" s="134"/>
      <c r="K60" s="134"/>
      <c r="L60" s="134"/>
      <c r="M60" s="134"/>
      <c r="N60" s="134"/>
      <c r="O60" s="134"/>
      <c r="P60" s="136"/>
      <c r="Q60" s="134"/>
      <c r="R60" s="134"/>
      <c r="U60" s="68"/>
      <c r="CP60" s="68"/>
      <c r="DH60" s="68"/>
    </row>
    <row r="61" spans="1:112" ht="15">
      <c r="A61" s="133"/>
      <c r="B61" s="134"/>
      <c r="C61" s="134"/>
      <c r="D61" s="134"/>
      <c r="E61" s="135"/>
      <c r="F61" s="134"/>
      <c r="G61" s="134"/>
      <c r="H61" s="135"/>
      <c r="I61" s="134"/>
      <c r="J61" s="134"/>
      <c r="K61" s="134"/>
      <c r="L61" s="134"/>
      <c r="M61" s="134"/>
      <c r="N61" s="134"/>
      <c r="O61" s="134"/>
      <c r="P61" s="136"/>
      <c r="Q61" s="134"/>
      <c r="R61" s="134"/>
      <c r="U61" s="68"/>
      <c r="CP61" s="68"/>
      <c r="DH61" s="68"/>
    </row>
    <row r="62" spans="1:112" ht="15">
      <c r="A62" s="133"/>
      <c r="B62" s="134"/>
      <c r="C62" s="134"/>
      <c r="D62" s="134"/>
      <c r="E62" s="135"/>
      <c r="F62" s="134"/>
      <c r="G62" s="134"/>
      <c r="H62" s="135"/>
      <c r="I62" s="134"/>
      <c r="J62" s="134"/>
      <c r="K62" s="134"/>
      <c r="L62" s="134"/>
      <c r="M62" s="134"/>
      <c r="N62" s="134"/>
      <c r="O62" s="134"/>
      <c r="P62" s="136"/>
      <c r="Q62" s="134"/>
      <c r="R62" s="134"/>
      <c r="U62" s="68"/>
      <c r="CP62" s="68"/>
      <c r="DH62" s="68"/>
    </row>
    <row r="63" spans="1:112" ht="15">
      <c r="A63" s="133"/>
      <c r="B63" s="134"/>
      <c r="C63" s="134"/>
      <c r="D63" s="134"/>
      <c r="E63" s="135"/>
      <c r="F63" s="134"/>
      <c r="G63" s="134"/>
      <c r="H63" s="135"/>
      <c r="I63" s="134"/>
      <c r="J63" s="134"/>
      <c r="K63" s="134"/>
      <c r="L63" s="134"/>
      <c r="M63" s="134"/>
      <c r="N63" s="134"/>
      <c r="O63" s="134"/>
      <c r="P63" s="136"/>
      <c r="Q63" s="134"/>
      <c r="R63" s="134"/>
      <c r="U63" s="68"/>
      <c r="CP63" s="68"/>
      <c r="DH63" s="68"/>
    </row>
    <row r="64" spans="1:112" ht="15">
      <c r="A64" s="133"/>
      <c r="B64" s="134"/>
      <c r="C64" s="134"/>
      <c r="D64" s="134"/>
      <c r="E64" s="135"/>
      <c r="F64" s="134"/>
      <c r="G64" s="134"/>
      <c r="H64" s="135"/>
      <c r="I64" s="134"/>
      <c r="J64" s="134"/>
      <c r="K64" s="134"/>
      <c r="L64" s="134"/>
      <c r="M64" s="134"/>
      <c r="N64" s="134"/>
      <c r="O64" s="134"/>
      <c r="P64" s="136"/>
      <c r="Q64" s="134"/>
      <c r="R64" s="134"/>
      <c r="U64" s="68"/>
      <c r="CP64" s="68"/>
      <c r="DH64" s="68"/>
    </row>
    <row r="65" spans="1:112" ht="15">
      <c r="A65" s="133"/>
      <c r="B65" s="134"/>
      <c r="C65" s="134"/>
      <c r="D65" s="134"/>
      <c r="E65" s="135"/>
      <c r="F65" s="134"/>
      <c r="G65" s="134"/>
      <c r="H65" s="135"/>
      <c r="I65" s="134"/>
      <c r="J65" s="134"/>
      <c r="K65" s="134"/>
      <c r="L65" s="134"/>
      <c r="M65" s="134"/>
      <c r="N65" s="134"/>
      <c r="O65" s="134"/>
      <c r="P65" s="136"/>
      <c r="Q65" s="134"/>
      <c r="R65" s="134"/>
      <c r="U65" s="68"/>
      <c r="CP65" s="68"/>
      <c r="DH65" s="68"/>
    </row>
    <row r="66" spans="1:112" ht="15">
      <c r="A66" s="133"/>
      <c r="B66" s="134"/>
      <c r="C66" s="134"/>
      <c r="D66" s="134"/>
      <c r="E66" s="135"/>
      <c r="F66" s="134"/>
      <c r="G66" s="134"/>
      <c r="H66" s="135"/>
      <c r="I66" s="134"/>
      <c r="J66" s="134"/>
      <c r="K66" s="134"/>
      <c r="L66" s="134"/>
      <c r="M66" s="134"/>
      <c r="N66" s="134"/>
      <c r="O66" s="134"/>
      <c r="P66" s="136"/>
      <c r="Q66" s="134"/>
      <c r="R66" s="134"/>
      <c r="U66" s="68"/>
      <c r="CP66" s="68"/>
      <c r="DH66" s="68"/>
    </row>
    <row r="67" spans="1:112" ht="15">
      <c r="A67" s="133"/>
      <c r="B67" s="134"/>
      <c r="C67" s="134"/>
      <c r="D67" s="134"/>
      <c r="E67" s="135"/>
      <c r="F67" s="134"/>
      <c r="G67" s="134"/>
      <c r="H67" s="135"/>
      <c r="I67" s="134"/>
      <c r="J67" s="134"/>
      <c r="K67" s="134"/>
      <c r="L67" s="134"/>
      <c r="M67" s="134"/>
      <c r="N67" s="134"/>
      <c r="O67" s="134"/>
      <c r="P67" s="136"/>
      <c r="Q67" s="134"/>
      <c r="R67" s="134"/>
      <c r="U67" s="68"/>
      <c r="CP67" s="68"/>
      <c r="DH67" s="68"/>
    </row>
    <row r="68" spans="1:112" ht="15">
      <c r="A68" s="133"/>
      <c r="B68" s="134"/>
      <c r="C68" s="134"/>
      <c r="D68" s="134"/>
      <c r="E68" s="135"/>
      <c r="F68" s="134"/>
      <c r="G68" s="134"/>
      <c r="H68" s="135"/>
      <c r="I68" s="134"/>
      <c r="J68" s="134"/>
      <c r="K68" s="134"/>
      <c r="L68" s="134"/>
      <c r="M68" s="134"/>
      <c r="N68" s="134"/>
      <c r="O68" s="134"/>
      <c r="P68" s="136"/>
      <c r="Q68" s="134"/>
      <c r="R68" s="134"/>
      <c r="U68" s="68"/>
      <c r="CP68" s="68"/>
      <c r="DH68" s="68"/>
    </row>
    <row r="69" spans="1:112" ht="15">
      <c r="A69" s="133"/>
      <c r="B69" s="134"/>
      <c r="C69" s="134"/>
      <c r="D69" s="134"/>
      <c r="E69" s="135"/>
      <c r="F69" s="134"/>
      <c r="G69" s="134"/>
      <c r="H69" s="135"/>
      <c r="I69" s="134"/>
      <c r="J69" s="134"/>
      <c r="K69" s="134"/>
      <c r="L69" s="134"/>
      <c r="M69" s="134"/>
      <c r="N69" s="134"/>
      <c r="O69" s="134"/>
      <c r="P69" s="136"/>
      <c r="Q69" s="134"/>
      <c r="R69" s="134"/>
      <c r="U69" s="68"/>
      <c r="CP69" s="68"/>
      <c r="DH69" s="68"/>
    </row>
    <row r="70" spans="1:112" ht="15">
      <c r="A70" s="133"/>
      <c r="B70" s="134"/>
      <c r="C70" s="134"/>
      <c r="D70" s="134"/>
      <c r="E70" s="135"/>
      <c r="F70" s="134"/>
      <c r="G70" s="134"/>
      <c r="H70" s="135"/>
      <c r="I70" s="134"/>
      <c r="J70" s="134"/>
      <c r="K70" s="134"/>
      <c r="L70" s="134"/>
      <c r="M70" s="134"/>
      <c r="N70" s="134"/>
      <c r="O70" s="134"/>
      <c r="P70" s="136"/>
      <c r="Q70" s="134"/>
      <c r="R70" s="134"/>
      <c r="U70" s="68"/>
      <c r="CP70" s="68"/>
      <c r="DH70" s="68"/>
    </row>
    <row r="71" spans="1:112" ht="15">
      <c r="A71" s="133"/>
      <c r="B71" s="134"/>
      <c r="C71" s="134"/>
      <c r="D71" s="134"/>
      <c r="E71" s="135"/>
      <c r="F71" s="134"/>
      <c r="G71" s="134"/>
      <c r="H71" s="135"/>
      <c r="I71" s="134"/>
      <c r="J71" s="134"/>
      <c r="K71" s="134"/>
      <c r="L71" s="134"/>
      <c r="M71" s="134"/>
      <c r="N71" s="134"/>
      <c r="O71" s="134"/>
      <c r="P71" s="136"/>
      <c r="Q71" s="134"/>
      <c r="R71" s="134"/>
      <c r="U71" s="68"/>
      <c r="CP71" s="68"/>
      <c r="DH71" s="68"/>
    </row>
    <row r="72" spans="1:112" ht="15">
      <c r="A72" s="133"/>
      <c r="B72" s="134"/>
      <c r="C72" s="134"/>
      <c r="D72" s="134"/>
      <c r="E72" s="135"/>
      <c r="F72" s="134"/>
      <c r="G72" s="134"/>
      <c r="H72" s="135"/>
      <c r="I72" s="134"/>
      <c r="J72" s="134"/>
      <c r="K72" s="134"/>
      <c r="L72" s="134"/>
      <c r="M72" s="134"/>
      <c r="N72" s="134"/>
      <c r="O72" s="134"/>
      <c r="P72" s="136"/>
      <c r="Q72" s="134"/>
      <c r="R72" s="134"/>
      <c r="U72" s="68"/>
      <c r="CP72" s="68"/>
      <c r="DH72" s="68"/>
    </row>
    <row r="73" spans="1:112" ht="15">
      <c r="A73" s="133"/>
      <c r="B73" s="134"/>
      <c r="C73" s="134"/>
      <c r="D73" s="134"/>
      <c r="E73" s="135"/>
      <c r="F73" s="134"/>
      <c r="G73" s="134"/>
      <c r="H73" s="135"/>
      <c r="I73" s="134"/>
      <c r="J73" s="134"/>
      <c r="K73" s="134"/>
      <c r="L73" s="134"/>
      <c r="M73" s="134"/>
      <c r="N73" s="134"/>
      <c r="O73" s="134"/>
      <c r="P73" s="136"/>
      <c r="Q73" s="134"/>
      <c r="R73" s="134"/>
      <c r="U73" s="68"/>
      <c r="CP73" s="68"/>
      <c r="DH73" s="68"/>
    </row>
    <row r="74" spans="1:112" ht="15">
      <c r="A74" s="133"/>
      <c r="B74" s="134"/>
      <c r="C74" s="134"/>
      <c r="D74" s="134"/>
      <c r="E74" s="135"/>
      <c r="F74" s="134"/>
      <c r="G74" s="134"/>
      <c r="H74" s="135"/>
      <c r="I74" s="134"/>
      <c r="J74" s="134"/>
      <c r="K74" s="134"/>
      <c r="L74" s="134"/>
      <c r="M74" s="134"/>
      <c r="N74" s="134"/>
      <c r="O74" s="134"/>
      <c r="P74" s="136"/>
      <c r="Q74" s="134"/>
      <c r="R74" s="134"/>
      <c r="U74" s="68"/>
      <c r="CP74" s="68"/>
      <c r="DH74" s="68"/>
    </row>
    <row r="75" spans="1:112" ht="15">
      <c r="A75" s="133"/>
      <c r="B75" s="134"/>
      <c r="C75" s="134"/>
      <c r="D75" s="134"/>
      <c r="E75" s="135"/>
      <c r="F75" s="134"/>
      <c r="G75" s="134"/>
      <c r="H75" s="135"/>
      <c r="I75" s="134"/>
      <c r="J75" s="134"/>
      <c r="K75" s="134"/>
      <c r="L75" s="134"/>
      <c r="M75" s="134"/>
      <c r="N75" s="134"/>
      <c r="O75" s="134"/>
      <c r="P75" s="136"/>
      <c r="Q75" s="134"/>
      <c r="R75" s="134"/>
      <c r="U75" s="68"/>
      <c r="CP75" s="68"/>
      <c r="DH75" s="68"/>
    </row>
    <row r="76" spans="1:112" ht="15">
      <c r="A76" s="133"/>
      <c r="B76" s="134"/>
      <c r="C76" s="134"/>
      <c r="D76" s="134"/>
      <c r="E76" s="135"/>
      <c r="F76" s="134"/>
      <c r="G76" s="134"/>
      <c r="H76" s="135"/>
      <c r="I76" s="134"/>
      <c r="J76" s="134"/>
      <c r="K76" s="134"/>
      <c r="L76" s="134"/>
      <c r="M76" s="134"/>
      <c r="N76" s="134"/>
      <c r="O76" s="134"/>
      <c r="P76" s="136"/>
      <c r="Q76" s="134"/>
      <c r="R76" s="134"/>
      <c r="U76" s="68"/>
      <c r="CP76" s="68"/>
      <c r="DH76" s="68"/>
    </row>
    <row r="77" spans="1:112" ht="15">
      <c r="A77" s="133"/>
      <c r="B77" s="134"/>
      <c r="C77" s="134"/>
      <c r="D77" s="134"/>
      <c r="E77" s="135"/>
      <c r="F77" s="134"/>
      <c r="G77" s="134"/>
      <c r="H77" s="135"/>
      <c r="I77" s="134"/>
      <c r="J77" s="134"/>
      <c r="K77" s="134"/>
      <c r="L77" s="134"/>
      <c r="M77" s="134"/>
      <c r="N77" s="134"/>
      <c r="O77" s="134"/>
      <c r="P77" s="136"/>
      <c r="Q77" s="134"/>
      <c r="R77" s="134"/>
      <c r="U77" s="68"/>
      <c r="CP77" s="68"/>
      <c r="DH77" s="68"/>
    </row>
    <row r="78" spans="1:112" ht="15">
      <c r="A78" s="133"/>
      <c r="B78" s="134"/>
      <c r="C78" s="134"/>
      <c r="D78" s="134"/>
      <c r="E78" s="135"/>
      <c r="F78" s="134"/>
      <c r="G78" s="134"/>
      <c r="H78" s="135"/>
      <c r="I78" s="134"/>
      <c r="J78" s="134"/>
      <c r="K78" s="134"/>
      <c r="L78" s="134"/>
      <c r="M78" s="134"/>
      <c r="N78" s="134"/>
      <c r="O78" s="134"/>
      <c r="P78" s="136"/>
      <c r="Q78" s="134"/>
      <c r="R78" s="134"/>
      <c r="U78" s="68"/>
      <c r="CP78" s="68"/>
      <c r="DH78" s="68"/>
    </row>
    <row r="79" spans="1:112" ht="15">
      <c r="A79" s="133"/>
      <c r="B79" s="134"/>
      <c r="C79" s="134"/>
      <c r="D79" s="134"/>
      <c r="E79" s="135"/>
      <c r="F79" s="134"/>
      <c r="G79" s="134"/>
      <c r="H79" s="135"/>
      <c r="I79" s="134"/>
      <c r="J79" s="134"/>
      <c r="K79" s="134"/>
      <c r="L79" s="134"/>
      <c r="M79" s="134"/>
      <c r="N79" s="134"/>
      <c r="O79" s="134"/>
      <c r="P79" s="136"/>
      <c r="Q79" s="134"/>
      <c r="R79" s="134"/>
      <c r="U79" s="68"/>
      <c r="CP79" s="68"/>
      <c r="DH79" s="68"/>
    </row>
    <row r="80" spans="1:112" ht="15">
      <c r="A80" s="133"/>
      <c r="B80" s="134"/>
      <c r="C80" s="134"/>
      <c r="D80" s="134"/>
      <c r="E80" s="135"/>
      <c r="F80" s="134"/>
      <c r="G80" s="134"/>
      <c r="H80" s="135"/>
      <c r="I80" s="134"/>
      <c r="J80" s="134"/>
      <c r="K80" s="134"/>
      <c r="L80" s="134"/>
      <c r="M80" s="134"/>
      <c r="N80" s="134"/>
      <c r="O80" s="134"/>
      <c r="P80" s="136"/>
      <c r="Q80" s="134"/>
      <c r="R80" s="134"/>
      <c r="U80" s="68"/>
      <c r="CP80" s="68"/>
      <c r="DH80" s="68"/>
    </row>
    <row r="81" spans="1:112" ht="15">
      <c r="A81" s="133"/>
      <c r="B81" s="134"/>
      <c r="C81" s="134"/>
      <c r="D81" s="134"/>
      <c r="E81" s="135"/>
      <c r="F81" s="134"/>
      <c r="G81" s="134"/>
      <c r="H81" s="135"/>
      <c r="I81" s="134"/>
      <c r="J81" s="134"/>
      <c r="K81" s="134"/>
      <c r="L81" s="134"/>
      <c r="M81" s="134"/>
      <c r="N81" s="134"/>
      <c r="O81" s="134"/>
      <c r="P81" s="136"/>
      <c r="Q81" s="134"/>
      <c r="R81" s="134"/>
      <c r="U81" s="68"/>
      <c r="CP81" s="68"/>
      <c r="DH81" s="68"/>
    </row>
    <row r="82" spans="1:112" ht="15">
      <c r="A82" s="133"/>
      <c r="B82" s="134"/>
      <c r="C82" s="134"/>
      <c r="D82" s="134"/>
      <c r="E82" s="135"/>
      <c r="F82" s="134"/>
      <c r="G82" s="134"/>
      <c r="H82" s="135"/>
      <c r="I82" s="134"/>
      <c r="J82" s="134"/>
      <c r="K82" s="134"/>
      <c r="L82" s="134"/>
      <c r="M82" s="134"/>
      <c r="N82" s="134"/>
      <c r="O82" s="134"/>
      <c r="P82" s="136"/>
      <c r="Q82" s="134"/>
      <c r="R82" s="134"/>
      <c r="U82" s="68"/>
      <c r="CP82" s="68"/>
      <c r="DH82" s="68"/>
    </row>
    <row r="83" spans="1:112" ht="15">
      <c r="A83" s="133"/>
      <c r="B83" s="134"/>
      <c r="C83" s="134"/>
      <c r="D83" s="134"/>
      <c r="E83" s="135"/>
      <c r="F83" s="134"/>
      <c r="G83" s="134"/>
      <c r="H83" s="135"/>
      <c r="I83" s="134"/>
      <c r="J83" s="134"/>
      <c r="K83" s="134"/>
      <c r="L83" s="134"/>
      <c r="M83" s="134"/>
      <c r="N83" s="134"/>
      <c r="O83" s="134"/>
      <c r="P83" s="136"/>
      <c r="Q83" s="134"/>
      <c r="R83" s="134"/>
      <c r="U83" s="68"/>
      <c r="CP83" s="68"/>
      <c r="DH83" s="68"/>
    </row>
    <row r="84" spans="1:112" ht="15">
      <c r="A84" s="133"/>
      <c r="B84" s="134"/>
      <c r="C84" s="134"/>
      <c r="D84" s="134"/>
      <c r="E84" s="135"/>
      <c r="F84" s="134"/>
      <c r="G84" s="134"/>
      <c r="H84" s="135"/>
      <c r="I84" s="134"/>
      <c r="J84" s="134"/>
      <c r="K84" s="134"/>
      <c r="L84" s="134"/>
      <c r="M84" s="134"/>
      <c r="N84" s="134"/>
      <c r="O84" s="134"/>
      <c r="P84" s="136"/>
      <c r="Q84" s="134"/>
      <c r="R84" s="134"/>
      <c r="U84" s="68"/>
      <c r="CP84" s="68"/>
      <c r="DH84" s="68"/>
    </row>
    <row r="85" spans="1:112" ht="15">
      <c r="A85" s="133"/>
      <c r="B85" s="134"/>
      <c r="C85" s="134"/>
      <c r="D85" s="134"/>
      <c r="E85" s="135"/>
      <c r="F85" s="134"/>
      <c r="G85" s="134"/>
      <c r="H85" s="135"/>
      <c r="I85" s="134"/>
      <c r="J85" s="134"/>
      <c r="K85" s="134"/>
      <c r="L85" s="134"/>
      <c r="M85" s="134"/>
      <c r="N85" s="134"/>
      <c r="O85" s="134"/>
      <c r="P85" s="136"/>
      <c r="Q85" s="134"/>
      <c r="R85" s="134"/>
      <c r="U85" s="68"/>
      <c r="CP85" s="68"/>
      <c r="DH85" s="68"/>
    </row>
    <row r="86" spans="1:112" ht="15">
      <c r="A86" s="133"/>
      <c r="B86" s="134"/>
      <c r="C86" s="134"/>
      <c r="D86" s="134"/>
      <c r="E86" s="135"/>
      <c r="F86" s="134"/>
      <c r="G86" s="134"/>
      <c r="H86" s="135"/>
      <c r="I86" s="134"/>
      <c r="J86" s="134"/>
      <c r="K86" s="134"/>
      <c r="L86" s="134"/>
      <c r="M86" s="134"/>
      <c r="N86" s="134"/>
      <c r="O86" s="134"/>
      <c r="P86" s="136"/>
      <c r="Q86" s="134"/>
      <c r="R86" s="134"/>
      <c r="U86" s="68"/>
      <c r="CP86" s="68"/>
      <c r="DH86" s="68"/>
    </row>
    <row r="87" spans="1:112" ht="15">
      <c r="A87" s="133"/>
      <c r="B87" s="134"/>
      <c r="C87" s="134"/>
      <c r="D87" s="134"/>
      <c r="E87" s="135"/>
      <c r="F87" s="134"/>
      <c r="G87" s="134"/>
      <c r="H87" s="135"/>
      <c r="I87" s="134"/>
      <c r="J87" s="134"/>
      <c r="K87" s="134"/>
      <c r="L87" s="134"/>
      <c r="M87" s="134"/>
      <c r="N87" s="134"/>
      <c r="O87" s="134"/>
      <c r="P87" s="136"/>
      <c r="Q87" s="134"/>
      <c r="R87" s="134"/>
      <c r="U87" s="68"/>
      <c r="CP87" s="68"/>
      <c r="DH87" s="68"/>
    </row>
    <row r="88" spans="1:112" ht="15">
      <c r="A88" s="133"/>
      <c r="B88" s="134"/>
      <c r="C88" s="134"/>
      <c r="D88" s="134"/>
      <c r="E88" s="135"/>
      <c r="F88" s="134"/>
      <c r="G88" s="134"/>
      <c r="H88" s="135"/>
      <c r="I88" s="134"/>
      <c r="J88" s="134"/>
      <c r="K88" s="134"/>
      <c r="L88" s="134"/>
      <c r="M88" s="134"/>
      <c r="N88" s="134"/>
      <c r="O88" s="134"/>
      <c r="P88" s="136"/>
      <c r="Q88" s="134"/>
      <c r="R88" s="134"/>
      <c r="U88" s="68"/>
      <c r="CP88" s="68"/>
      <c r="DH88" s="68"/>
    </row>
    <row r="89" spans="1:112" ht="15">
      <c r="A89" s="133"/>
      <c r="B89" s="134"/>
      <c r="C89" s="134"/>
      <c r="D89" s="134"/>
      <c r="E89" s="135"/>
      <c r="F89" s="134"/>
      <c r="G89" s="134"/>
      <c r="H89" s="135"/>
      <c r="I89" s="134"/>
      <c r="J89" s="134"/>
      <c r="K89" s="134"/>
      <c r="L89" s="134"/>
      <c r="M89" s="134"/>
      <c r="N89" s="134"/>
      <c r="O89" s="134"/>
      <c r="P89" s="136"/>
      <c r="Q89" s="134"/>
      <c r="R89" s="134"/>
      <c r="U89" s="68"/>
      <c r="CP89" s="68"/>
      <c r="DH89" s="68"/>
    </row>
    <row r="90" spans="1:112" ht="15">
      <c r="A90" s="133"/>
      <c r="B90" s="134"/>
      <c r="C90" s="134"/>
      <c r="D90" s="134"/>
      <c r="E90" s="135"/>
      <c r="F90" s="134"/>
      <c r="G90" s="134"/>
      <c r="H90" s="135"/>
      <c r="I90" s="134"/>
      <c r="J90" s="134"/>
      <c r="K90" s="134"/>
      <c r="L90" s="134"/>
      <c r="M90" s="134"/>
      <c r="N90" s="134"/>
      <c r="O90" s="134"/>
      <c r="P90" s="136"/>
      <c r="Q90" s="134"/>
      <c r="R90" s="134"/>
      <c r="U90" s="68"/>
      <c r="CP90" s="68"/>
      <c r="DH90" s="68"/>
    </row>
    <row r="91" spans="1:112" ht="15">
      <c r="A91" s="133"/>
      <c r="B91" s="134"/>
      <c r="C91" s="134"/>
      <c r="D91" s="134"/>
      <c r="E91" s="135"/>
      <c r="F91" s="134"/>
      <c r="G91" s="134"/>
      <c r="H91" s="135"/>
      <c r="I91" s="134"/>
      <c r="J91" s="134"/>
      <c r="K91" s="134"/>
      <c r="L91" s="134"/>
      <c r="M91" s="134"/>
      <c r="N91" s="134"/>
      <c r="O91" s="134"/>
      <c r="P91" s="136"/>
      <c r="Q91" s="134"/>
      <c r="R91" s="134"/>
      <c r="U91" s="68"/>
      <c r="CP91" s="68"/>
      <c r="DH91" s="68"/>
    </row>
    <row r="92" spans="1:112" ht="15">
      <c r="A92" s="133"/>
      <c r="B92" s="134"/>
      <c r="C92" s="134"/>
      <c r="D92" s="134"/>
      <c r="E92" s="135"/>
      <c r="F92" s="134"/>
      <c r="G92" s="134"/>
      <c r="H92" s="135"/>
      <c r="I92" s="134"/>
      <c r="J92" s="134"/>
      <c r="K92" s="134"/>
      <c r="L92" s="134"/>
      <c r="M92" s="134"/>
      <c r="N92" s="134"/>
      <c r="O92" s="134"/>
      <c r="P92" s="136"/>
      <c r="Q92" s="134"/>
      <c r="R92" s="134"/>
      <c r="U92" s="68"/>
      <c r="CP92" s="68"/>
      <c r="DH92" s="68"/>
    </row>
    <row r="93" spans="1:112" ht="15">
      <c r="A93" s="133"/>
      <c r="B93" s="134"/>
      <c r="C93" s="134"/>
      <c r="D93" s="134"/>
      <c r="E93" s="135"/>
      <c r="F93" s="134"/>
      <c r="G93" s="134"/>
      <c r="H93" s="135"/>
      <c r="I93" s="134"/>
      <c r="J93" s="134"/>
      <c r="K93" s="134"/>
      <c r="L93" s="134"/>
      <c r="M93" s="134"/>
      <c r="N93" s="134"/>
      <c r="O93" s="134"/>
      <c r="P93" s="136"/>
      <c r="Q93" s="134"/>
      <c r="R93" s="134"/>
      <c r="U93" s="68"/>
      <c r="CP93" s="68"/>
      <c r="DH93" s="68"/>
    </row>
    <row r="94" spans="1:112" ht="15">
      <c r="A94" s="133"/>
      <c r="B94" s="134"/>
      <c r="C94" s="134"/>
      <c r="D94" s="134"/>
      <c r="E94" s="135"/>
      <c r="F94" s="134"/>
      <c r="G94" s="134"/>
      <c r="H94" s="135"/>
      <c r="I94" s="134"/>
      <c r="J94" s="134"/>
      <c r="K94" s="134"/>
      <c r="L94" s="134"/>
      <c r="M94" s="134"/>
      <c r="N94" s="134"/>
      <c r="O94" s="134"/>
      <c r="P94" s="136"/>
      <c r="Q94" s="134"/>
      <c r="R94" s="134"/>
      <c r="U94" s="68"/>
      <c r="CP94" s="68"/>
      <c r="DH94" s="68"/>
    </row>
    <row r="95" spans="1:112" ht="15">
      <c r="A95" s="133"/>
      <c r="B95" s="134"/>
      <c r="C95" s="134"/>
      <c r="D95" s="134"/>
      <c r="E95" s="135"/>
      <c r="F95" s="134"/>
      <c r="G95" s="134"/>
      <c r="H95" s="135"/>
      <c r="I95" s="134"/>
      <c r="J95" s="134"/>
      <c r="K95" s="134"/>
      <c r="L95" s="134"/>
      <c r="M95" s="134"/>
      <c r="N95" s="134"/>
      <c r="O95" s="134"/>
      <c r="P95" s="136"/>
      <c r="Q95" s="134"/>
      <c r="R95" s="134"/>
      <c r="U95" s="68"/>
      <c r="CP95" s="68"/>
      <c r="DH95" s="68"/>
    </row>
    <row r="96" spans="1:112" ht="15">
      <c r="A96" s="133"/>
      <c r="B96" s="134"/>
      <c r="C96" s="134"/>
      <c r="D96" s="134"/>
      <c r="E96" s="135"/>
      <c r="F96" s="134"/>
      <c r="G96" s="134"/>
      <c r="H96" s="135"/>
      <c r="I96" s="134"/>
      <c r="J96" s="134"/>
      <c r="K96" s="134"/>
      <c r="L96" s="134"/>
      <c r="M96" s="134"/>
      <c r="N96" s="134"/>
      <c r="O96" s="134"/>
      <c r="P96" s="136"/>
      <c r="Q96" s="134"/>
      <c r="R96" s="134"/>
      <c r="U96" s="68"/>
      <c r="CP96" s="68"/>
      <c r="DH96" s="68"/>
    </row>
    <row r="97" spans="1:112" ht="15">
      <c r="A97" s="133"/>
      <c r="B97" s="134"/>
      <c r="C97" s="134"/>
      <c r="D97" s="134"/>
      <c r="E97" s="135"/>
      <c r="F97" s="134"/>
      <c r="G97" s="134"/>
      <c r="H97" s="135"/>
      <c r="I97" s="134"/>
      <c r="J97" s="134"/>
      <c r="K97" s="134"/>
      <c r="L97" s="134"/>
      <c r="M97" s="134"/>
      <c r="N97" s="134"/>
      <c r="O97" s="134"/>
      <c r="P97" s="136"/>
      <c r="Q97" s="134"/>
      <c r="R97" s="134"/>
      <c r="U97" s="68"/>
      <c r="CP97" s="68"/>
      <c r="DH97" s="68"/>
    </row>
    <row r="98" spans="1:112" ht="15">
      <c r="A98" s="133"/>
      <c r="B98" s="134"/>
      <c r="C98" s="134"/>
      <c r="D98" s="134"/>
      <c r="E98" s="135"/>
      <c r="F98" s="134"/>
      <c r="G98" s="134"/>
      <c r="H98" s="135"/>
      <c r="I98" s="134"/>
      <c r="J98" s="134"/>
      <c r="K98" s="134"/>
      <c r="L98" s="134"/>
      <c r="M98" s="134"/>
      <c r="N98" s="134"/>
      <c r="O98" s="134"/>
      <c r="P98" s="136"/>
      <c r="Q98" s="134"/>
      <c r="R98" s="134"/>
      <c r="U98" s="68"/>
      <c r="CP98" s="68"/>
      <c r="DH98" s="68"/>
    </row>
    <row r="99" spans="1:112" ht="15">
      <c r="A99" s="133"/>
      <c r="B99" s="134"/>
      <c r="C99" s="134"/>
      <c r="D99" s="134"/>
      <c r="E99" s="135"/>
      <c r="F99" s="134"/>
      <c r="G99" s="134"/>
      <c r="H99" s="135"/>
      <c r="I99" s="134"/>
      <c r="J99" s="134"/>
      <c r="K99" s="134"/>
      <c r="L99" s="134"/>
      <c r="M99" s="134"/>
      <c r="N99" s="134"/>
      <c r="O99" s="134"/>
      <c r="P99" s="136"/>
      <c r="Q99" s="134"/>
      <c r="R99" s="134"/>
      <c r="U99" s="68"/>
      <c r="CP99" s="68"/>
      <c r="DH99" s="68"/>
    </row>
    <row r="100" spans="1:112" ht="15">
      <c r="A100" s="133"/>
      <c r="B100" s="134"/>
      <c r="C100" s="134"/>
      <c r="D100" s="134"/>
      <c r="E100" s="135"/>
      <c r="F100" s="134"/>
      <c r="G100" s="134"/>
      <c r="H100" s="135"/>
      <c r="I100" s="134"/>
      <c r="J100" s="134"/>
      <c r="K100" s="134"/>
      <c r="L100" s="134"/>
      <c r="M100" s="134"/>
      <c r="N100" s="134"/>
      <c r="O100" s="134"/>
      <c r="P100" s="136"/>
      <c r="Q100" s="134"/>
      <c r="R100" s="134"/>
      <c r="U100" s="68"/>
      <c r="CP100" s="68"/>
      <c r="DH100" s="68"/>
    </row>
    <row r="101" spans="1:112" ht="15">
      <c r="A101" s="133"/>
      <c r="B101" s="134"/>
      <c r="C101" s="134"/>
      <c r="D101" s="134"/>
      <c r="E101" s="135"/>
      <c r="F101" s="134"/>
      <c r="G101" s="134"/>
      <c r="H101" s="135"/>
      <c r="I101" s="134"/>
      <c r="J101" s="134"/>
      <c r="K101" s="134"/>
      <c r="L101" s="134"/>
      <c r="M101" s="134"/>
      <c r="N101" s="134"/>
      <c r="O101" s="134"/>
      <c r="P101" s="136"/>
      <c r="Q101" s="134"/>
      <c r="R101" s="134"/>
      <c r="U101" s="68"/>
      <c r="CP101" s="68"/>
      <c r="DH101" s="68"/>
    </row>
    <row r="102" spans="1:112" ht="15">
      <c r="A102" s="133"/>
      <c r="B102" s="134"/>
      <c r="C102" s="134"/>
      <c r="D102" s="134"/>
      <c r="E102" s="135"/>
      <c r="F102" s="134"/>
      <c r="G102" s="134"/>
      <c r="H102" s="135"/>
      <c r="I102" s="134"/>
      <c r="J102" s="134"/>
      <c r="K102" s="134"/>
      <c r="L102" s="134"/>
      <c r="M102" s="134"/>
      <c r="N102" s="134"/>
      <c r="O102" s="134"/>
      <c r="P102" s="136"/>
      <c r="Q102" s="134"/>
      <c r="R102" s="134"/>
      <c r="U102" s="68"/>
      <c r="CP102" s="68"/>
      <c r="DH102" s="68"/>
    </row>
    <row r="103" spans="1:112" ht="15">
      <c r="A103" s="133"/>
      <c r="B103" s="134"/>
      <c r="C103" s="134"/>
      <c r="D103" s="134"/>
      <c r="E103" s="135"/>
      <c r="F103" s="134"/>
      <c r="G103" s="134"/>
      <c r="H103" s="135"/>
      <c r="I103" s="134"/>
      <c r="J103" s="134"/>
      <c r="K103" s="134"/>
      <c r="L103" s="134"/>
      <c r="M103" s="134"/>
      <c r="N103" s="134"/>
      <c r="O103" s="134"/>
      <c r="P103" s="136"/>
      <c r="Q103" s="134"/>
      <c r="R103" s="134"/>
      <c r="U103" s="68"/>
      <c r="CP103" s="68"/>
      <c r="DH103" s="68"/>
    </row>
    <row r="104" spans="1:112" ht="15">
      <c r="A104" s="133"/>
      <c r="B104" s="134"/>
      <c r="C104" s="134"/>
      <c r="D104" s="134"/>
      <c r="E104" s="135"/>
      <c r="F104" s="134"/>
      <c r="G104" s="134"/>
      <c r="H104" s="135"/>
      <c r="I104" s="134"/>
      <c r="J104" s="134"/>
      <c r="K104" s="134"/>
      <c r="L104" s="134"/>
      <c r="M104" s="134"/>
      <c r="N104" s="134"/>
      <c r="O104" s="134"/>
      <c r="P104" s="136"/>
      <c r="Q104" s="134"/>
      <c r="R104" s="134"/>
      <c r="U104" s="68"/>
      <c r="CP104" s="68"/>
      <c r="DH104" s="68"/>
    </row>
    <row r="105" spans="1:112" ht="15">
      <c r="A105" s="133"/>
      <c r="B105" s="134"/>
      <c r="C105" s="134"/>
      <c r="D105" s="134"/>
      <c r="E105" s="135"/>
      <c r="F105" s="134"/>
      <c r="G105" s="134"/>
      <c r="H105" s="135"/>
      <c r="I105" s="134"/>
      <c r="J105" s="134"/>
      <c r="K105" s="134"/>
      <c r="L105" s="134"/>
      <c r="M105" s="134"/>
      <c r="N105" s="134"/>
      <c r="O105" s="134"/>
      <c r="P105" s="136"/>
      <c r="Q105" s="134"/>
      <c r="R105" s="134"/>
      <c r="U105" s="68"/>
      <c r="CP105" s="68"/>
      <c r="DH105" s="68"/>
    </row>
    <row r="106" spans="1:112" ht="15">
      <c r="A106" s="133"/>
      <c r="B106" s="134"/>
      <c r="C106" s="134"/>
      <c r="D106" s="134"/>
      <c r="E106" s="135"/>
      <c r="F106" s="134"/>
      <c r="G106" s="134"/>
      <c r="H106" s="135"/>
      <c r="I106" s="134"/>
      <c r="J106" s="134"/>
      <c r="K106" s="134"/>
      <c r="L106" s="134"/>
      <c r="M106" s="134"/>
      <c r="N106" s="134"/>
      <c r="O106" s="134"/>
      <c r="P106" s="136"/>
      <c r="Q106" s="134"/>
      <c r="R106" s="134"/>
      <c r="U106" s="68"/>
      <c r="CP106" s="68"/>
      <c r="DH106" s="68"/>
    </row>
    <row r="107" spans="1:112" ht="15">
      <c r="A107" s="133"/>
      <c r="B107" s="134"/>
      <c r="C107" s="134"/>
      <c r="D107" s="134"/>
      <c r="E107" s="135"/>
      <c r="F107" s="134"/>
      <c r="G107" s="134"/>
      <c r="H107" s="135"/>
      <c r="I107" s="134"/>
      <c r="J107" s="134"/>
      <c r="K107" s="134"/>
      <c r="L107" s="134"/>
      <c r="M107" s="134"/>
      <c r="N107" s="134"/>
      <c r="O107" s="134"/>
      <c r="P107" s="136"/>
      <c r="Q107" s="134"/>
      <c r="R107" s="134"/>
      <c r="U107" s="68"/>
      <c r="CP107" s="68"/>
      <c r="DH107" s="68"/>
    </row>
    <row r="108" spans="1:112" ht="15">
      <c r="A108" s="133"/>
      <c r="B108" s="134"/>
      <c r="C108" s="134"/>
      <c r="D108" s="134"/>
      <c r="E108" s="135"/>
      <c r="F108" s="134"/>
      <c r="G108" s="134"/>
      <c r="H108" s="135"/>
      <c r="I108" s="134"/>
      <c r="J108" s="134"/>
      <c r="K108" s="134"/>
      <c r="L108" s="134"/>
      <c r="M108" s="134"/>
      <c r="N108" s="134"/>
      <c r="O108" s="134"/>
      <c r="P108" s="136"/>
      <c r="Q108" s="134"/>
      <c r="R108" s="134"/>
      <c r="U108" s="68"/>
      <c r="CP108" s="68"/>
      <c r="DH108" s="68"/>
    </row>
    <row r="109" spans="1:112" ht="15">
      <c r="A109" s="133"/>
      <c r="B109" s="134"/>
      <c r="C109" s="134"/>
      <c r="D109" s="134"/>
      <c r="E109" s="135"/>
      <c r="F109" s="134"/>
      <c r="G109" s="134"/>
      <c r="H109" s="135"/>
      <c r="I109" s="134"/>
      <c r="J109" s="134"/>
      <c r="K109" s="134"/>
      <c r="L109" s="134"/>
      <c r="M109" s="134"/>
      <c r="N109" s="134"/>
      <c r="O109" s="134"/>
      <c r="P109" s="136"/>
      <c r="Q109" s="134"/>
      <c r="R109" s="134"/>
      <c r="U109" s="68"/>
      <c r="CP109" s="68"/>
      <c r="DH109" s="68"/>
    </row>
    <row r="110" spans="1:112" ht="15">
      <c r="A110" s="133"/>
      <c r="B110" s="134"/>
      <c r="C110" s="134"/>
      <c r="D110" s="134"/>
      <c r="E110" s="135"/>
      <c r="F110" s="134"/>
      <c r="G110" s="134"/>
      <c r="H110" s="135"/>
      <c r="I110" s="134"/>
      <c r="J110" s="134"/>
      <c r="K110" s="134"/>
      <c r="L110" s="134"/>
      <c r="M110" s="134"/>
      <c r="N110" s="134"/>
      <c r="O110" s="134"/>
      <c r="P110" s="136"/>
      <c r="Q110" s="134"/>
      <c r="R110" s="134"/>
      <c r="U110" s="68"/>
      <c r="CP110" s="68"/>
      <c r="DH110" s="68"/>
    </row>
    <row r="111" spans="1:112" ht="15">
      <c r="A111" s="133"/>
      <c r="B111" s="134"/>
      <c r="C111" s="134"/>
      <c r="D111" s="134"/>
      <c r="E111" s="135"/>
      <c r="F111" s="134"/>
      <c r="G111" s="134"/>
      <c r="H111" s="135"/>
      <c r="I111" s="134"/>
      <c r="J111" s="134"/>
      <c r="K111" s="134"/>
      <c r="L111" s="134"/>
      <c r="M111" s="134"/>
      <c r="N111" s="134"/>
      <c r="O111" s="134"/>
      <c r="P111" s="136"/>
      <c r="Q111" s="134"/>
      <c r="R111" s="134"/>
      <c r="U111" s="68"/>
      <c r="CP111" s="68"/>
      <c r="DH111" s="68"/>
    </row>
    <row r="112" spans="1:112" ht="15">
      <c r="A112" s="133"/>
      <c r="B112" s="134"/>
      <c r="C112" s="134"/>
      <c r="D112" s="134"/>
      <c r="E112" s="135"/>
      <c r="F112" s="134"/>
      <c r="G112" s="134"/>
      <c r="H112" s="135"/>
      <c r="I112" s="134"/>
      <c r="J112" s="134"/>
      <c r="K112" s="134"/>
      <c r="L112" s="134"/>
      <c r="M112" s="134"/>
      <c r="N112" s="134"/>
      <c r="O112" s="134"/>
      <c r="P112" s="136"/>
      <c r="Q112" s="134"/>
      <c r="R112" s="134"/>
      <c r="U112" s="68"/>
      <c r="CP112" s="68"/>
      <c r="DH112" s="68"/>
    </row>
    <row r="113" spans="1:112" ht="15">
      <c r="A113" s="133"/>
      <c r="B113" s="134"/>
      <c r="C113" s="134"/>
      <c r="D113" s="134"/>
      <c r="E113" s="135"/>
      <c r="F113" s="134"/>
      <c r="G113" s="134"/>
      <c r="H113" s="135"/>
      <c r="I113" s="134"/>
      <c r="J113" s="134"/>
      <c r="K113" s="134"/>
      <c r="L113" s="134"/>
      <c r="M113" s="134"/>
      <c r="N113" s="134"/>
      <c r="O113" s="134"/>
      <c r="P113" s="136"/>
      <c r="Q113" s="134"/>
      <c r="R113" s="134"/>
      <c r="U113" s="68"/>
      <c r="CP113" s="68"/>
      <c r="DH113" s="68"/>
    </row>
    <row r="114" spans="1:112" ht="15">
      <c r="A114" s="133"/>
      <c r="B114" s="134"/>
      <c r="C114" s="134"/>
      <c r="D114" s="134"/>
      <c r="E114" s="135"/>
      <c r="F114" s="134"/>
      <c r="G114" s="134"/>
      <c r="H114" s="135"/>
      <c r="I114" s="134"/>
      <c r="J114" s="134"/>
      <c r="K114" s="134"/>
      <c r="L114" s="134"/>
      <c r="M114" s="134"/>
      <c r="N114" s="134"/>
      <c r="O114" s="134"/>
      <c r="P114" s="136"/>
      <c r="Q114" s="134"/>
      <c r="R114" s="134"/>
      <c r="U114" s="68"/>
      <c r="CP114" s="68"/>
      <c r="DH114" s="68"/>
    </row>
    <row r="115" spans="1:112" ht="15">
      <c r="A115" s="133"/>
      <c r="B115" s="134"/>
      <c r="C115" s="134"/>
      <c r="D115" s="134"/>
      <c r="E115" s="135"/>
      <c r="F115" s="134"/>
      <c r="G115" s="134"/>
      <c r="H115" s="135"/>
      <c r="I115" s="134"/>
      <c r="J115" s="134"/>
      <c r="K115" s="134"/>
      <c r="L115" s="134"/>
      <c r="M115" s="134"/>
      <c r="N115" s="134"/>
      <c r="O115" s="134"/>
      <c r="P115" s="136"/>
      <c r="Q115" s="134"/>
      <c r="R115" s="134"/>
      <c r="U115" s="68"/>
      <c r="CP115" s="68"/>
      <c r="DH115" s="68"/>
    </row>
    <row r="116" spans="1:112" ht="15">
      <c r="A116" s="133"/>
      <c r="B116" s="134"/>
      <c r="C116" s="134"/>
      <c r="D116" s="134"/>
      <c r="E116" s="135"/>
      <c r="F116" s="134"/>
      <c r="G116" s="134"/>
      <c r="H116" s="135"/>
      <c r="I116" s="134"/>
      <c r="J116" s="134"/>
      <c r="K116" s="134"/>
      <c r="L116" s="134"/>
      <c r="M116" s="134"/>
      <c r="N116" s="134"/>
      <c r="O116" s="134"/>
      <c r="P116" s="136"/>
      <c r="Q116" s="134"/>
      <c r="R116" s="134"/>
      <c r="U116" s="68"/>
      <c r="CP116" s="68"/>
      <c r="DH116" s="68"/>
    </row>
    <row r="117" spans="1:112" ht="15">
      <c r="A117" s="133"/>
      <c r="B117" s="134"/>
      <c r="C117" s="134"/>
      <c r="D117" s="134"/>
      <c r="E117" s="135"/>
      <c r="F117" s="134"/>
      <c r="G117" s="134"/>
      <c r="H117" s="135"/>
      <c r="I117" s="134"/>
      <c r="J117" s="134"/>
      <c r="K117" s="134"/>
      <c r="L117" s="134"/>
      <c r="M117" s="134"/>
      <c r="N117" s="134"/>
      <c r="O117" s="134"/>
      <c r="P117" s="136"/>
      <c r="Q117" s="134"/>
      <c r="R117" s="134"/>
      <c r="U117" s="68"/>
      <c r="CP117" s="68"/>
      <c r="DH117" s="68"/>
    </row>
    <row r="118" spans="1:112" ht="15">
      <c r="A118" s="133"/>
      <c r="B118" s="134"/>
      <c r="C118" s="134"/>
      <c r="D118" s="134"/>
      <c r="E118" s="135"/>
      <c r="F118" s="134"/>
      <c r="G118" s="134"/>
      <c r="H118" s="135"/>
      <c r="I118" s="134"/>
      <c r="J118" s="134"/>
      <c r="K118" s="134"/>
      <c r="L118" s="134"/>
      <c r="M118" s="134"/>
      <c r="N118" s="134"/>
      <c r="O118" s="134"/>
      <c r="P118" s="136"/>
      <c r="Q118" s="134"/>
      <c r="R118" s="134"/>
      <c r="U118" s="68"/>
      <c r="CP118" s="68"/>
      <c r="DH118" s="68"/>
    </row>
    <row r="119" spans="1:112" ht="15">
      <c r="A119" s="133"/>
      <c r="B119" s="134"/>
      <c r="C119" s="134"/>
      <c r="D119" s="134"/>
      <c r="E119" s="135"/>
      <c r="F119" s="134"/>
      <c r="G119" s="134"/>
      <c r="H119" s="135"/>
      <c r="I119" s="134"/>
      <c r="J119" s="134"/>
      <c r="K119" s="134"/>
      <c r="L119" s="134"/>
      <c r="M119" s="134"/>
      <c r="N119" s="134"/>
      <c r="O119" s="134"/>
      <c r="P119" s="136"/>
      <c r="Q119" s="134"/>
      <c r="R119" s="134"/>
      <c r="U119" s="68"/>
      <c r="CP119" s="68"/>
      <c r="DH119" s="68"/>
    </row>
    <row r="120" spans="1:112" ht="15">
      <c r="A120" s="133"/>
      <c r="B120" s="134"/>
      <c r="C120" s="134"/>
      <c r="D120" s="134"/>
      <c r="E120" s="135"/>
      <c r="F120" s="134"/>
      <c r="G120" s="134"/>
      <c r="H120" s="135"/>
      <c r="I120" s="134"/>
      <c r="J120" s="134"/>
      <c r="K120" s="134"/>
      <c r="L120" s="134"/>
      <c r="M120" s="134"/>
      <c r="N120" s="134"/>
      <c r="O120" s="134"/>
      <c r="P120" s="136"/>
      <c r="Q120" s="134"/>
      <c r="R120" s="134"/>
      <c r="U120" s="68"/>
      <c r="CP120" s="68"/>
      <c r="DH120" s="68"/>
    </row>
    <row r="121" spans="1:112" ht="15">
      <c r="A121" s="133"/>
      <c r="B121" s="134"/>
      <c r="C121" s="134"/>
      <c r="D121" s="134"/>
      <c r="E121" s="135"/>
      <c r="F121" s="134"/>
      <c r="G121" s="134"/>
      <c r="H121" s="135"/>
      <c r="I121" s="134"/>
      <c r="J121" s="134"/>
      <c r="K121" s="134"/>
      <c r="L121" s="134"/>
      <c r="M121" s="134"/>
      <c r="N121" s="134"/>
      <c r="O121" s="134"/>
      <c r="P121" s="136"/>
      <c r="Q121" s="134"/>
      <c r="R121" s="134"/>
      <c r="U121" s="68"/>
      <c r="CP121" s="68"/>
      <c r="DH121" s="68"/>
    </row>
    <row r="122" spans="1:112" ht="15">
      <c r="A122" s="133"/>
      <c r="B122" s="134"/>
      <c r="C122" s="134"/>
      <c r="D122" s="134"/>
      <c r="E122" s="135"/>
      <c r="F122" s="134"/>
      <c r="G122" s="134"/>
      <c r="H122" s="135"/>
      <c r="I122" s="134"/>
      <c r="J122" s="134"/>
      <c r="K122" s="134"/>
      <c r="L122" s="134"/>
      <c r="M122" s="134"/>
      <c r="N122" s="134"/>
      <c r="O122" s="134"/>
      <c r="P122" s="136"/>
      <c r="Q122" s="134"/>
      <c r="R122" s="134"/>
      <c r="U122" s="68"/>
      <c r="CP122" s="68"/>
      <c r="DH122" s="68"/>
    </row>
    <row r="123" spans="1:112" ht="15">
      <c r="A123" s="133"/>
      <c r="B123" s="134"/>
      <c r="C123" s="134"/>
      <c r="D123" s="134"/>
      <c r="E123" s="135"/>
      <c r="F123" s="134"/>
      <c r="G123" s="134"/>
      <c r="H123" s="135"/>
      <c r="I123" s="134"/>
      <c r="J123" s="134"/>
      <c r="K123" s="134"/>
      <c r="L123" s="134"/>
      <c r="M123" s="134"/>
      <c r="N123" s="134"/>
      <c r="O123" s="134"/>
      <c r="P123" s="136"/>
      <c r="Q123" s="134"/>
      <c r="R123" s="134"/>
      <c r="U123" s="68"/>
      <c r="CP123" s="68"/>
      <c r="DH123" s="68"/>
    </row>
    <row r="124" spans="1:112" ht="15">
      <c r="A124" s="133"/>
      <c r="B124" s="134"/>
      <c r="C124" s="134"/>
      <c r="D124" s="134"/>
      <c r="E124" s="135"/>
      <c r="F124" s="134"/>
      <c r="G124" s="134"/>
      <c r="H124" s="135"/>
      <c r="I124" s="134"/>
      <c r="J124" s="134"/>
      <c r="K124" s="134"/>
      <c r="L124" s="134"/>
      <c r="M124" s="134"/>
      <c r="N124" s="134"/>
      <c r="O124" s="134"/>
      <c r="P124" s="136"/>
      <c r="Q124" s="134"/>
      <c r="R124" s="134"/>
      <c r="U124" s="68"/>
      <c r="CP124" s="68"/>
      <c r="DH124" s="68"/>
    </row>
    <row r="125" spans="1:112" ht="15">
      <c r="A125" s="133"/>
      <c r="B125" s="134"/>
      <c r="C125" s="134"/>
      <c r="D125" s="134"/>
      <c r="E125" s="135"/>
      <c r="F125" s="134"/>
      <c r="G125" s="134"/>
      <c r="H125" s="135"/>
      <c r="I125" s="134"/>
      <c r="J125" s="134"/>
      <c r="K125" s="134"/>
      <c r="L125" s="134"/>
      <c r="M125" s="134"/>
      <c r="N125" s="134"/>
      <c r="O125" s="134"/>
      <c r="P125" s="136"/>
      <c r="Q125" s="134"/>
      <c r="R125" s="134"/>
      <c r="U125" s="68"/>
      <c r="CP125" s="68"/>
      <c r="DH125" s="68"/>
    </row>
    <row r="126" spans="1:112" ht="15">
      <c r="A126" s="133"/>
      <c r="B126" s="134"/>
      <c r="C126" s="134"/>
      <c r="D126" s="134"/>
      <c r="E126" s="135"/>
      <c r="F126" s="134"/>
      <c r="G126" s="134"/>
      <c r="H126" s="135"/>
      <c r="I126" s="134"/>
      <c r="J126" s="134"/>
      <c r="K126" s="134"/>
      <c r="L126" s="134"/>
      <c r="M126" s="134"/>
      <c r="N126" s="134"/>
      <c r="O126" s="134"/>
      <c r="P126" s="136"/>
      <c r="Q126" s="134"/>
      <c r="R126" s="134"/>
      <c r="U126" s="68"/>
      <c r="CP126" s="68"/>
      <c r="DH126" s="68"/>
    </row>
    <row r="127" spans="1:112" ht="15">
      <c r="A127" s="133"/>
      <c r="B127" s="134"/>
      <c r="C127" s="134"/>
      <c r="D127" s="134"/>
      <c r="E127" s="135"/>
      <c r="F127" s="134"/>
      <c r="G127" s="134"/>
      <c r="H127" s="135"/>
      <c r="I127" s="134"/>
      <c r="J127" s="134"/>
      <c r="K127" s="134"/>
      <c r="L127" s="134"/>
      <c r="M127" s="134"/>
      <c r="N127" s="134"/>
      <c r="O127" s="134"/>
      <c r="P127" s="136"/>
      <c r="Q127" s="134"/>
      <c r="R127" s="134"/>
      <c r="U127" s="68"/>
      <c r="CP127" s="68"/>
      <c r="DH127" s="68"/>
    </row>
    <row r="128" spans="1:112" ht="15">
      <c r="A128" s="133"/>
      <c r="B128" s="134"/>
      <c r="C128" s="134"/>
      <c r="D128" s="134"/>
      <c r="E128" s="135"/>
      <c r="F128" s="134"/>
      <c r="G128" s="134"/>
      <c r="H128" s="135"/>
      <c r="I128" s="134"/>
      <c r="J128" s="134"/>
      <c r="K128" s="134"/>
      <c r="L128" s="134"/>
      <c r="M128" s="134"/>
      <c r="N128" s="134"/>
      <c r="O128" s="134"/>
      <c r="P128" s="136"/>
      <c r="Q128" s="134"/>
      <c r="R128" s="134"/>
      <c r="U128" s="68"/>
      <c r="CP128" s="68"/>
      <c r="DH128" s="68"/>
    </row>
    <row r="129" spans="1:112" ht="15">
      <c r="A129" s="133"/>
      <c r="B129" s="134"/>
      <c r="C129" s="134"/>
      <c r="D129" s="134"/>
      <c r="E129" s="135"/>
      <c r="F129" s="134"/>
      <c r="G129" s="134"/>
      <c r="H129" s="135"/>
      <c r="I129" s="134"/>
      <c r="J129" s="134"/>
      <c r="K129" s="134"/>
      <c r="L129" s="134"/>
      <c r="M129" s="134"/>
      <c r="N129" s="134"/>
      <c r="O129" s="134"/>
      <c r="P129" s="136"/>
      <c r="Q129" s="134"/>
      <c r="R129" s="134"/>
      <c r="U129" s="68"/>
      <c r="CP129" s="68"/>
      <c r="DH129" s="68"/>
    </row>
    <row r="130" spans="1:112" ht="15">
      <c r="A130" s="133"/>
      <c r="B130" s="134"/>
      <c r="C130" s="134"/>
      <c r="D130" s="134"/>
      <c r="E130" s="135"/>
      <c r="F130" s="134"/>
      <c r="G130" s="134"/>
      <c r="H130" s="135"/>
      <c r="I130" s="134"/>
      <c r="J130" s="134"/>
      <c r="K130" s="134"/>
      <c r="L130" s="134"/>
      <c r="M130" s="134"/>
      <c r="N130" s="134"/>
      <c r="O130" s="134"/>
      <c r="P130" s="136"/>
      <c r="Q130" s="134"/>
      <c r="R130" s="134"/>
      <c r="U130" s="68"/>
      <c r="CP130" s="68"/>
      <c r="DH130" s="68"/>
    </row>
    <row r="131" spans="1:112" ht="15">
      <c r="A131" s="133"/>
      <c r="B131" s="134"/>
      <c r="C131" s="134"/>
      <c r="D131" s="134"/>
      <c r="E131" s="135"/>
      <c r="F131" s="134"/>
      <c r="G131" s="134"/>
      <c r="H131" s="135"/>
      <c r="I131" s="134"/>
      <c r="J131" s="134"/>
      <c r="K131" s="134"/>
      <c r="L131" s="134"/>
      <c r="M131" s="134"/>
      <c r="N131" s="134"/>
      <c r="O131" s="134"/>
      <c r="P131" s="136"/>
      <c r="Q131" s="134"/>
      <c r="R131" s="134"/>
      <c r="U131" s="68"/>
      <c r="CP131" s="68"/>
      <c r="DH131" s="68"/>
    </row>
    <row r="132" spans="1:112" ht="15">
      <c r="A132" s="133"/>
      <c r="B132" s="134"/>
      <c r="C132" s="134"/>
      <c r="D132" s="134"/>
      <c r="E132" s="135"/>
      <c r="F132" s="134"/>
      <c r="G132" s="134"/>
      <c r="H132" s="135"/>
      <c r="I132" s="134"/>
      <c r="J132" s="134"/>
      <c r="K132" s="134"/>
      <c r="L132" s="134"/>
      <c r="M132" s="134"/>
      <c r="N132" s="134"/>
      <c r="O132" s="134"/>
      <c r="P132" s="136"/>
      <c r="Q132" s="134"/>
      <c r="R132" s="134"/>
      <c r="U132" s="68"/>
      <c r="CP132" s="68"/>
      <c r="DH132" s="68"/>
    </row>
    <row r="133" spans="1:112" ht="15">
      <c r="A133" s="133"/>
      <c r="B133" s="134"/>
      <c r="C133" s="134"/>
      <c r="D133" s="134"/>
      <c r="E133" s="135"/>
      <c r="F133" s="134"/>
      <c r="G133" s="134"/>
      <c r="H133" s="135"/>
      <c r="I133" s="134"/>
      <c r="J133" s="134"/>
      <c r="K133" s="134"/>
      <c r="L133" s="134"/>
      <c r="M133" s="134"/>
      <c r="N133" s="134"/>
      <c r="O133" s="134"/>
      <c r="P133" s="136"/>
      <c r="Q133" s="134"/>
      <c r="R133" s="134"/>
      <c r="U133" s="68"/>
      <c r="CP133" s="68"/>
      <c r="DH133" s="68"/>
    </row>
    <row r="134" spans="1:112" ht="15">
      <c r="A134" s="133"/>
      <c r="B134" s="134"/>
      <c r="C134" s="134"/>
      <c r="D134" s="134"/>
      <c r="E134" s="135"/>
      <c r="F134" s="134"/>
      <c r="G134" s="134"/>
      <c r="H134" s="135"/>
      <c r="I134" s="134"/>
      <c r="J134" s="134"/>
      <c r="K134" s="134"/>
      <c r="L134" s="134"/>
      <c r="M134" s="134"/>
      <c r="N134" s="134"/>
      <c r="O134" s="134"/>
      <c r="P134" s="136"/>
      <c r="Q134" s="134"/>
      <c r="R134" s="134"/>
      <c r="U134" s="68"/>
      <c r="CP134" s="68"/>
      <c r="DH134" s="68"/>
    </row>
    <row r="135" spans="1:112" ht="15">
      <c r="A135" s="133"/>
      <c r="B135" s="134"/>
      <c r="C135" s="134"/>
      <c r="D135" s="134"/>
      <c r="E135" s="135"/>
      <c r="F135" s="134"/>
      <c r="G135" s="134"/>
      <c r="H135" s="135"/>
      <c r="I135" s="134"/>
      <c r="J135" s="134"/>
      <c r="K135" s="134"/>
      <c r="L135" s="134"/>
      <c r="M135" s="134"/>
      <c r="N135" s="134"/>
      <c r="O135" s="134"/>
      <c r="P135" s="136"/>
      <c r="Q135" s="134"/>
      <c r="R135" s="134"/>
      <c r="U135" s="68"/>
      <c r="CP135" s="68"/>
      <c r="DH135" s="68"/>
    </row>
    <row r="136" spans="1:112" ht="15">
      <c r="A136" s="133"/>
      <c r="B136" s="134"/>
      <c r="C136" s="134"/>
      <c r="D136" s="134"/>
      <c r="E136" s="135"/>
      <c r="F136" s="134"/>
      <c r="G136" s="134"/>
      <c r="H136" s="135"/>
      <c r="I136" s="134"/>
      <c r="J136" s="134"/>
      <c r="K136" s="134"/>
      <c r="L136" s="134"/>
      <c r="M136" s="134"/>
      <c r="N136" s="134"/>
      <c r="O136" s="134"/>
      <c r="P136" s="136"/>
      <c r="Q136" s="134"/>
      <c r="R136" s="134"/>
      <c r="U136" s="68"/>
      <c r="CP136" s="68"/>
      <c r="DH136" s="68"/>
    </row>
    <row r="137" spans="1:112" ht="15">
      <c r="A137" s="133"/>
      <c r="B137" s="134"/>
      <c r="C137" s="134"/>
      <c r="D137" s="134"/>
      <c r="E137" s="135"/>
      <c r="F137" s="134"/>
      <c r="G137" s="134"/>
      <c r="H137" s="135"/>
      <c r="I137" s="134"/>
      <c r="J137" s="134"/>
      <c r="K137" s="134"/>
      <c r="L137" s="134"/>
      <c r="M137" s="134"/>
      <c r="N137" s="134"/>
      <c r="O137" s="134"/>
      <c r="P137" s="136"/>
      <c r="Q137" s="134"/>
      <c r="R137" s="134"/>
      <c r="U137" s="68"/>
      <c r="CP137" s="68"/>
      <c r="DH137" s="68"/>
    </row>
    <row r="138" spans="1:112" ht="15">
      <c r="A138" s="133"/>
      <c r="B138" s="134"/>
      <c r="C138" s="134"/>
      <c r="D138" s="134"/>
      <c r="E138" s="135"/>
      <c r="F138" s="134"/>
      <c r="G138" s="134"/>
      <c r="H138" s="135"/>
      <c r="I138" s="134"/>
      <c r="J138" s="134"/>
      <c r="K138" s="134"/>
      <c r="L138" s="134"/>
      <c r="M138" s="134"/>
      <c r="N138" s="134"/>
      <c r="O138" s="134"/>
      <c r="P138" s="136"/>
      <c r="Q138" s="134"/>
      <c r="R138" s="134"/>
      <c r="U138" s="68"/>
      <c r="CP138" s="68"/>
      <c r="DH138" s="68"/>
    </row>
    <row r="139" spans="1:112" ht="15">
      <c r="A139" s="133"/>
      <c r="B139" s="134"/>
      <c r="C139" s="134"/>
      <c r="D139" s="134"/>
      <c r="E139" s="135"/>
      <c r="F139" s="134"/>
      <c r="G139" s="134"/>
      <c r="H139" s="135"/>
      <c r="I139" s="134"/>
      <c r="J139" s="134"/>
      <c r="K139" s="134"/>
      <c r="L139" s="134"/>
      <c r="M139" s="134"/>
      <c r="N139" s="134"/>
      <c r="O139" s="134"/>
      <c r="P139" s="136"/>
      <c r="Q139" s="134"/>
      <c r="R139" s="134"/>
      <c r="U139" s="68"/>
      <c r="CP139" s="68"/>
      <c r="DH139" s="68"/>
    </row>
    <row r="140" spans="1:112" ht="15">
      <c r="A140" s="133"/>
      <c r="B140" s="134"/>
      <c r="C140" s="134"/>
      <c r="D140" s="134"/>
      <c r="E140" s="135"/>
      <c r="F140" s="134"/>
      <c r="G140" s="134"/>
      <c r="H140" s="135"/>
      <c r="I140" s="134"/>
      <c r="J140" s="134"/>
      <c r="K140" s="134"/>
      <c r="L140" s="134"/>
      <c r="M140" s="134"/>
      <c r="N140" s="134"/>
      <c r="O140" s="134"/>
      <c r="P140" s="136"/>
      <c r="Q140" s="134"/>
      <c r="R140" s="134"/>
      <c r="U140" s="68"/>
      <c r="CP140" s="68"/>
      <c r="DH140" s="68"/>
    </row>
    <row r="141" spans="1:112" ht="15">
      <c r="A141" s="133"/>
      <c r="B141" s="134"/>
      <c r="C141" s="134"/>
      <c r="D141" s="134"/>
      <c r="E141" s="135"/>
      <c r="F141" s="134"/>
      <c r="G141" s="134"/>
      <c r="H141" s="135"/>
      <c r="I141" s="134"/>
      <c r="J141" s="134"/>
      <c r="K141" s="134"/>
      <c r="L141" s="134"/>
      <c r="M141" s="134"/>
      <c r="N141" s="134"/>
      <c r="O141" s="134"/>
      <c r="P141" s="136"/>
      <c r="Q141" s="134"/>
      <c r="R141" s="134"/>
      <c r="U141" s="68"/>
      <c r="CP141" s="68"/>
      <c r="DH141" s="68"/>
    </row>
    <row r="142" spans="1:112" ht="15">
      <c r="A142" s="133"/>
      <c r="B142" s="134"/>
      <c r="C142" s="134"/>
      <c r="D142" s="134"/>
      <c r="E142" s="135"/>
      <c r="F142" s="134"/>
      <c r="G142" s="134"/>
      <c r="H142" s="135"/>
      <c r="I142" s="134"/>
      <c r="J142" s="134"/>
      <c r="K142" s="134"/>
      <c r="L142" s="134"/>
      <c r="M142" s="134"/>
      <c r="N142" s="134"/>
      <c r="O142" s="134"/>
      <c r="P142" s="136"/>
      <c r="Q142" s="134"/>
      <c r="R142" s="134"/>
      <c r="U142" s="68"/>
      <c r="CP142" s="68"/>
      <c r="DH142" s="68"/>
    </row>
    <row r="143" spans="1:112" ht="15">
      <c r="A143" s="133"/>
      <c r="B143" s="134"/>
      <c r="C143" s="134"/>
      <c r="D143" s="134"/>
      <c r="E143" s="135"/>
      <c r="F143" s="134"/>
      <c r="G143" s="134"/>
      <c r="H143" s="135"/>
      <c r="I143" s="134"/>
      <c r="J143" s="134"/>
      <c r="K143" s="134"/>
      <c r="L143" s="134"/>
      <c r="M143" s="134"/>
      <c r="N143" s="134"/>
      <c r="O143" s="134"/>
      <c r="P143" s="136"/>
      <c r="Q143" s="134"/>
      <c r="R143" s="134"/>
      <c r="U143" s="68"/>
      <c r="CP143" s="68"/>
      <c r="DH143" s="68"/>
    </row>
    <row r="144" spans="1:112" ht="15">
      <c r="A144" s="133"/>
      <c r="B144" s="134"/>
      <c r="C144" s="134"/>
      <c r="D144" s="134"/>
      <c r="E144" s="135"/>
      <c r="F144" s="134"/>
      <c r="G144" s="134"/>
      <c r="H144" s="135"/>
      <c r="I144" s="134"/>
      <c r="J144" s="134"/>
      <c r="K144" s="134"/>
      <c r="L144" s="134"/>
      <c r="M144" s="134"/>
      <c r="N144" s="134"/>
      <c r="O144" s="134"/>
      <c r="P144" s="136"/>
      <c r="Q144" s="134"/>
      <c r="R144" s="134"/>
      <c r="U144" s="68"/>
      <c r="CP144" s="68"/>
      <c r="DH144" s="68"/>
    </row>
    <row r="145" spans="1:112" ht="15">
      <c r="A145" s="133"/>
      <c r="B145" s="134"/>
      <c r="C145" s="134"/>
      <c r="D145" s="134"/>
      <c r="E145" s="135"/>
      <c r="F145" s="134"/>
      <c r="G145" s="134"/>
      <c r="H145" s="135"/>
      <c r="I145" s="134"/>
      <c r="J145" s="134"/>
      <c r="K145" s="134"/>
      <c r="L145" s="134"/>
      <c r="M145" s="134"/>
      <c r="N145" s="134"/>
      <c r="O145" s="134"/>
      <c r="P145" s="136"/>
      <c r="Q145" s="134"/>
      <c r="R145" s="134"/>
      <c r="U145" s="68"/>
      <c r="CP145" s="68"/>
      <c r="DH145" s="68"/>
    </row>
    <row r="146" spans="1:112" ht="15">
      <c r="A146" s="133"/>
      <c r="B146" s="134"/>
      <c r="C146" s="134"/>
      <c r="D146" s="134"/>
      <c r="E146" s="135"/>
      <c r="F146" s="134"/>
      <c r="G146" s="134"/>
      <c r="H146" s="135"/>
      <c r="I146" s="134"/>
      <c r="J146" s="134"/>
      <c r="K146" s="134"/>
      <c r="L146" s="134"/>
      <c r="M146" s="134"/>
      <c r="N146" s="134"/>
      <c r="O146" s="134"/>
      <c r="P146" s="136"/>
      <c r="Q146" s="134"/>
      <c r="R146" s="134"/>
      <c r="U146" s="68"/>
      <c r="CP146" s="68"/>
      <c r="DH146" s="68"/>
    </row>
    <row r="147" spans="1:112" ht="15">
      <c r="A147" s="133"/>
      <c r="B147" s="134"/>
      <c r="C147" s="134"/>
      <c r="D147" s="134"/>
      <c r="E147" s="135"/>
      <c r="F147" s="134"/>
      <c r="G147" s="134"/>
      <c r="H147" s="135"/>
      <c r="I147" s="134"/>
      <c r="J147" s="134"/>
      <c r="K147" s="134"/>
      <c r="L147" s="134"/>
      <c r="M147" s="134"/>
      <c r="N147" s="134"/>
      <c r="O147" s="134"/>
      <c r="P147" s="136"/>
      <c r="Q147" s="134"/>
      <c r="R147" s="134"/>
      <c r="U147" s="68"/>
      <c r="CP147" s="68"/>
      <c r="DH147" s="68"/>
    </row>
    <row r="148" spans="1:112" ht="15">
      <c r="A148" s="133"/>
      <c r="B148" s="134"/>
      <c r="C148" s="134"/>
      <c r="D148" s="134"/>
      <c r="E148" s="135"/>
      <c r="F148" s="134"/>
      <c r="G148" s="134"/>
      <c r="H148" s="135"/>
      <c r="I148" s="134"/>
      <c r="J148" s="134"/>
      <c r="K148" s="134"/>
      <c r="L148" s="134"/>
      <c r="M148" s="134"/>
      <c r="N148" s="134"/>
      <c r="O148" s="134"/>
      <c r="P148" s="136"/>
      <c r="Q148" s="134"/>
      <c r="R148" s="134"/>
      <c r="U148" s="68"/>
      <c r="CP148" s="68"/>
      <c r="DH148" s="68"/>
    </row>
    <row r="149" spans="1:112" ht="15">
      <c r="A149" s="133"/>
      <c r="B149" s="134"/>
      <c r="C149" s="134"/>
      <c r="D149" s="134"/>
      <c r="E149" s="135"/>
      <c r="F149" s="134"/>
      <c r="G149" s="134"/>
      <c r="H149" s="135"/>
      <c r="I149" s="134"/>
      <c r="J149" s="134"/>
      <c r="K149" s="134"/>
      <c r="L149" s="134"/>
      <c r="M149" s="134"/>
      <c r="N149" s="134"/>
      <c r="O149" s="134"/>
      <c r="P149" s="136"/>
      <c r="Q149" s="134"/>
      <c r="R149" s="134"/>
      <c r="U149" s="68"/>
      <c r="CP149" s="68"/>
      <c r="DH149" s="68"/>
    </row>
    <row r="150" spans="1:112" ht="15">
      <c r="A150" s="133"/>
      <c r="B150" s="134"/>
      <c r="C150" s="134"/>
      <c r="D150" s="134"/>
      <c r="E150" s="135"/>
      <c r="F150" s="134"/>
      <c r="G150" s="134"/>
      <c r="H150" s="135"/>
      <c r="I150" s="134"/>
      <c r="J150" s="134"/>
      <c r="K150" s="134"/>
      <c r="L150" s="134"/>
      <c r="M150" s="134"/>
      <c r="N150" s="134"/>
      <c r="O150" s="134"/>
      <c r="P150" s="136"/>
      <c r="Q150" s="134"/>
      <c r="R150" s="134"/>
      <c r="U150" s="68"/>
      <c r="CP150" s="68"/>
      <c r="DH150" s="68"/>
    </row>
    <row r="151" spans="1:112" ht="15">
      <c r="A151" s="133"/>
      <c r="B151" s="134"/>
      <c r="C151" s="134"/>
      <c r="D151" s="134"/>
      <c r="E151" s="135"/>
      <c r="F151" s="134"/>
      <c r="G151" s="134"/>
      <c r="H151" s="135"/>
      <c r="I151" s="134"/>
      <c r="J151" s="134"/>
      <c r="K151" s="134"/>
      <c r="L151" s="134"/>
      <c r="M151" s="134"/>
      <c r="N151" s="134"/>
      <c r="O151" s="134"/>
      <c r="P151" s="136"/>
      <c r="Q151" s="134"/>
      <c r="R151" s="134"/>
      <c r="U151" s="68"/>
      <c r="CP151" s="68"/>
      <c r="DH151" s="68"/>
    </row>
    <row r="152" spans="1:112" ht="15">
      <c r="A152" s="133"/>
      <c r="B152" s="134"/>
      <c r="C152" s="134"/>
      <c r="D152" s="134"/>
      <c r="E152" s="135"/>
      <c r="F152" s="134"/>
      <c r="G152" s="134"/>
      <c r="H152" s="135"/>
      <c r="I152" s="134"/>
      <c r="J152" s="134"/>
      <c r="K152" s="134"/>
      <c r="L152" s="134"/>
      <c r="M152" s="134"/>
      <c r="N152" s="134"/>
      <c r="O152" s="134"/>
      <c r="P152" s="136"/>
      <c r="Q152" s="134"/>
      <c r="R152" s="134"/>
      <c r="U152" s="68"/>
      <c r="CP152" s="68"/>
      <c r="DH152" s="68"/>
    </row>
    <row r="153" spans="1:112" ht="15">
      <c r="A153" s="133"/>
      <c r="B153" s="134"/>
      <c r="C153" s="134"/>
      <c r="D153" s="134"/>
      <c r="E153" s="135"/>
      <c r="F153" s="134"/>
      <c r="G153" s="134"/>
      <c r="H153" s="135"/>
      <c r="I153" s="134"/>
      <c r="J153" s="134"/>
      <c r="K153" s="134"/>
      <c r="L153" s="134"/>
      <c r="M153" s="134"/>
      <c r="N153" s="134"/>
      <c r="O153" s="134"/>
      <c r="P153" s="136"/>
      <c r="Q153" s="134"/>
      <c r="R153" s="134"/>
      <c r="U153" s="68"/>
      <c r="CP153" s="68"/>
      <c r="DH153" s="68"/>
    </row>
    <row r="154" spans="1:112" ht="15">
      <c r="A154" s="133"/>
      <c r="B154" s="134"/>
      <c r="C154" s="134"/>
      <c r="D154" s="134"/>
      <c r="E154" s="135"/>
      <c r="F154" s="134"/>
      <c r="G154" s="134"/>
      <c r="H154" s="135"/>
      <c r="I154" s="134"/>
      <c r="J154" s="134"/>
      <c r="K154" s="134"/>
      <c r="L154" s="134"/>
      <c r="M154" s="134"/>
      <c r="N154" s="134"/>
      <c r="O154" s="134"/>
      <c r="P154" s="136"/>
      <c r="Q154" s="134"/>
      <c r="R154" s="134"/>
      <c r="U154" s="68"/>
      <c r="CP154" s="68"/>
      <c r="DH154" s="68"/>
    </row>
    <row r="155" spans="1:112" ht="15">
      <c r="A155" s="133"/>
      <c r="B155" s="134"/>
      <c r="C155" s="134"/>
      <c r="D155" s="134"/>
      <c r="E155" s="135"/>
      <c r="F155" s="134"/>
      <c r="G155" s="134"/>
      <c r="H155" s="135"/>
      <c r="I155" s="134"/>
      <c r="J155" s="134"/>
      <c r="K155" s="134"/>
      <c r="L155" s="134"/>
      <c r="M155" s="134"/>
      <c r="N155" s="134"/>
      <c r="O155" s="134"/>
      <c r="P155" s="136"/>
      <c r="Q155" s="134"/>
      <c r="R155" s="134"/>
      <c r="U155" s="68"/>
      <c r="CP155" s="68"/>
      <c r="DH155" s="68"/>
    </row>
    <row r="156" spans="1:112" ht="15">
      <c r="A156" s="133"/>
      <c r="B156" s="134"/>
      <c r="C156" s="134"/>
      <c r="D156" s="134"/>
      <c r="E156" s="135"/>
      <c r="F156" s="134"/>
      <c r="G156" s="134"/>
      <c r="H156" s="135"/>
      <c r="I156" s="134"/>
      <c r="J156" s="134"/>
      <c r="K156" s="134"/>
      <c r="L156" s="134"/>
      <c r="M156" s="134"/>
      <c r="N156" s="134"/>
      <c r="O156" s="134"/>
      <c r="P156" s="136"/>
      <c r="Q156" s="134"/>
      <c r="R156" s="134"/>
      <c r="U156" s="68"/>
      <c r="CP156" s="68"/>
      <c r="DH156" s="68"/>
    </row>
    <row r="157" spans="1:112" ht="15">
      <c r="A157" s="133"/>
      <c r="B157" s="134"/>
      <c r="C157" s="134"/>
      <c r="D157" s="134"/>
      <c r="E157" s="135"/>
      <c r="F157" s="134"/>
      <c r="G157" s="134"/>
      <c r="H157" s="135"/>
      <c r="I157" s="134"/>
      <c r="J157" s="134"/>
      <c r="K157" s="134"/>
      <c r="L157" s="134"/>
      <c r="M157" s="134"/>
      <c r="N157" s="134"/>
      <c r="O157" s="134"/>
      <c r="P157" s="136"/>
      <c r="Q157" s="134"/>
      <c r="R157" s="134"/>
      <c r="U157" s="68"/>
      <c r="CP157" s="68"/>
      <c r="DH157" s="68"/>
    </row>
    <row r="158" spans="1:112" ht="15">
      <c r="A158" s="133"/>
      <c r="B158" s="134"/>
      <c r="C158" s="134"/>
      <c r="D158" s="134"/>
      <c r="E158" s="135"/>
      <c r="F158" s="134"/>
      <c r="G158" s="134"/>
      <c r="H158" s="135"/>
      <c r="I158" s="134"/>
      <c r="J158" s="134"/>
      <c r="K158" s="134"/>
      <c r="L158" s="134"/>
      <c r="M158" s="134"/>
      <c r="N158" s="134"/>
      <c r="O158" s="134"/>
      <c r="P158" s="136"/>
      <c r="Q158" s="134"/>
      <c r="R158" s="134"/>
      <c r="U158" s="68"/>
      <c r="CP158" s="68"/>
      <c r="DH158" s="68"/>
    </row>
    <row r="159" spans="1:112" ht="15">
      <c r="A159" s="133"/>
      <c r="B159" s="134"/>
      <c r="C159" s="134"/>
      <c r="D159" s="134"/>
      <c r="E159" s="135"/>
      <c r="F159" s="134"/>
      <c r="G159" s="134"/>
      <c r="H159" s="135"/>
      <c r="I159" s="134"/>
      <c r="J159" s="134"/>
      <c r="K159" s="134"/>
      <c r="L159" s="134"/>
      <c r="M159" s="134"/>
      <c r="N159" s="134"/>
      <c r="O159" s="134"/>
      <c r="P159" s="136"/>
      <c r="Q159" s="134"/>
      <c r="R159" s="134"/>
      <c r="U159" s="68"/>
      <c r="CP159" s="68"/>
      <c r="DH159" s="68"/>
    </row>
    <row r="160" spans="1:112" ht="15">
      <c r="A160" s="133"/>
      <c r="B160" s="134"/>
      <c r="C160" s="134"/>
      <c r="D160" s="134"/>
      <c r="E160" s="135"/>
      <c r="F160" s="134"/>
      <c r="G160" s="134"/>
      <c r="H160" s="135"/>
      <c r="I160" s="134"/>
      <c r="J160" s="134"/>
      <c r="K160" s="134"/>
      <c r="L160" s="134"/>
      <c r="M160" s="134"/>
      <c r="N160" s="134"/>
      <c r="O160" s="134"/>
      <c r="P160" s="136"/>
      <c r="Q160" s="134"/>
      <c r="R160" s="134"/>
      <c r="U160" s="68"/>
      <c r="CP160" s="68"/>
      <c r="DH160" s="68"/>
    </row>
    <row r="161" spans="1:112" ht="15">
      <c r="A161" s="133"/>
      <c r="B161" s="134"/>
      <c r="C161" s="134"/>
      <c r="D161" s="134"/>
      <c r="E161" s="135"/>
      <c r="F161" s="134"/>
      <c r="G161" s="134"/>
      <c r="H161" s="135"/>
      <c r="I161" s="134"/>
      <c r="J161" s="134"/>
      <c r="K161" s="134"/>
      <c r="L161" s="134"/>
      <c r="M161" s="134"/>
      <c r="N161" s="134"/>
      <c r="O161" s="134"/>
      <c r="P161" s="136"/>
      <c r="Q161" s="134"/>
      <c r="R161" s="134"/>
      <c r="U161" s="68"/>
      <c r="CP161" s="68"/>
      <c r="DH161" s="68"/>
    </row>
    <row r="162" spans="1:112" ht="15">
      <c r="A162" s="133"/>
      <c r="B162" s="134"/>
      <c r="C162" s="134"/>
      <c r="D162" s="134"/>
      <c r="E162" s="135"/>
      <c r="F162" s="134"/>
      <c r="G162" s="134"/>
      <c r="H162" s="135"/>
      <c r="I162" s="134"/>
      <c r="J162" s="134"/>
      <c r="K162" s="134"/>
      <c r="L162" s="134"/>
      <c r="M162" s="134"/>
      <c r="N162" s="134"/>
      <c r="O162" s="134"/>
      <c r="P162" s="136"/>
      <c r="Q162" s="134"/>
      <c r="R162" s="134"/>
      <c r="U162" s="68"/>
      <c r="CP162" s="68"/>
      <c r="DH162" s="68"/>
    </row>
    <row r="163" spans="1:112" ht="15">
      <c r="A163" s="133"/>
      <c r="B163" s="134"/>
      <c r="C163" s="134"/>
      <c r="D163" s="134"/>
      <c r="E163" s="135"/>
      <c r="F163" s="134"/>
      <c r="G163" s="134"/>
      <c r="H163" s="135"/>
      <c r="I163" s="134"/>
      <c r="J163" s="134"/>
      <c r="K163" s="134"/>
      <c r="L163" s="134"/>
      <c r="M163" s="134"/>
      <c r="N163" s="134"/>
      <c r="O163" s="134"/>
      <c r="P163" s="136"/>
      <c r="Q163" s="134"/>
      <c r="R163" s="134"/>
      <c r="U163" s="68"/>
      <c r="CP163" s="68"/>
      <c r="DH163" s="68"/>
    </row>
    <row r="164" spans="1:112" ht="15">
      <c r="A164" s="133"/>
      <c r="B164" s="134"/>
      <c r="C164" s="134"/>
      <c r="D164" s="134"/>
      <c r="E164" s="135"/>
      <c r="F164" s="134"/>
      <c r="G164" s="134"/>
      <c r="H164" s="135"/>
      <c r="I164" s="134"/>
      <c r="J164" s="134"/>
      <c r="K164" s="134"/>
      <c r="L164" s="134"/>
      <c r="M164" s="134"/>
      <c r="N164" s="134"/>
      <c r="O164" s="134"/>
      <c r="P164" s="136"/>
      <c r="Q164" s="134"/>
      <c r="R164" s="134"/>
      <c r="U164" s="68"/>
      <c r="CP164" s="68"/>
      <c r="DH164" s="68"/>
    </row>
    <row r="165" spans="1:112" ht="15">
      <c r="A165" s="133"/>
      <c r="B165" s="134"/>
      <c r="C165" s="134"/>
      <c r="D165" s="134"/>
      <c r="E165" s="135"/>
      <c r="F165" s="134"/>
      <c r="G165" s="134"/>
      <c r="H165" s="135"/>
      <c r="I165" s="134"/>
      <c r="J165" s="134"/>
      <c r="K165" s="134"/>
      <c r="L165" s="134"/>
      <c r="M165" s="134"/>
      <c r="N165" s="134"/>
      <c r="O165" s="134"/>
      <c r="P165" s="136"/>
      <c r="Q165" s="134"/>
      <c r="R165" s="134"/>
      <c r="U165" s="68"/>
      <c r="CP165" s="68"/>
      <c r="DH165" s="68"/>
    </row>
    <row r="166" spans="1:112" ht="15">
      <c r="A166" s="133"/>
      <c r="B166" s="134"/>
      <c r="C166" s="134"/>
      <c r="D166" s="134"/>
      <c r="E166" s="135"/>
      <c r="F166" s="134"/>
      <c r="G166" s="134"/>
      <c r="H166" s="135"/>
      <c r="I166" s="134"/>
      <c r="J166" s="134"/>
      <c r="K166" s="134"/>
      <c r="L166" s="134"/>
      <c r="M166" s="134"/>
      <c r="N166" s="134"/>
      <c r="O166" s="134"/>
      <c r="P166" s="136"/>
      <c r="Q166" s="134"/>
      <c r="R166" s="134"/>
      <c r="U166" s="68"/>
      <c r="CP166" s="68"/>
      <c r="DH166" s="68"/>
    </row>
    <row r="167" spans="1:112" ht="15">
      <c r="A167" s="133"/>
      <c r="B167" s="134"/>
      <c r="C167" s="134"/>
      <c r="D167" s="134"/>
      <c r="E167" s="135"/>
      <c r="F167" s="134"/>
      <c r="G167" s="134"/>
      <c r="H167" s="135"/>
      <c r="I167" s="134"/>
      <c r="J167" s="134"/>
      <c r="K167" s="134"/>
      <c r="L167" s="134"/>
      <c r="M167" s="134"/>
      <c r="N167" s="134"/>
      <c r="O167" s="134"/>
      <c r="P167" s="136"/>
      <c r="Q167" s="134"/>
      <c r="R167" s="134"/>
      <c r="U167" s="68"/>
      <c r="CP167" s="68"/>
      <c r="DH167" s="68"/>
    </row>
    <row r="168" spans="1:112" ht="15">
      <c r="A168" s="133"/>
      <c r="B168" s="134"/>
      <c r="C168" s="134"/>
      <c r="D168" s="134"/>
      <c r="E168" s="135"/>
      <c r="F168" s="134"/>
      <c r="G168" s="134"/>
      <c r="H168" s="135"/>
      <c r="I168" s="134"/>
      <c r="J168" s="134"/>
      <c r="K168" s="134"/>
      <c r="L168" s="134"/>
      <c r="M168" s="134"/>
      <c r="N168" s="134"/>
      <c r="O168" s="134"/>
      <c r="P168" s="136"/>
      <c r="Q168" s="134"/>
      <c r="R168" s="134"/>
      <c r="U168" s="68"/>
      <c r="CP168" s="68"/>
      <c r="DH168" s="68"/>
    </row>
    <row r="169" spans="1:112" ht="15">
      <c r="A169" s="133"/>
      <c r="B169" s="134"/>
      <c r="C169" s="134"/>
      <c r="D169" s="134"/>
      <c r="E169" s="135"/>
      <c r="F169" s="134"/>
      <c r="G169" s="134"/>
      <c r="H169" s="135"/>
      <c r="I169" s="134"/>
      <c r="J169" s="134"/>
      <c r="K169" s="134"/>
      <c r="L169" s="134"/>
      <c r="M169" s="134"/>
      <c r="N169" s="134"/>
      <c r="O169" s="134"/>
      <c r="P169" s="136"/>
      <c r="Q169" s="134"/>
      <c r="R169" s="134"/>
      <c r="U169" s="68"/>
      <c r="CP169" s="68"/>
      <c r="DH169" s="68"/>
    </row>
    <row r="170" spans="1:112" ht="15">
      <c r="A170" s="133"/>
      <c r="B170" s="134"/>
      <c r="C170" s="134"/>
      <c r="D170" s="134"/>
      <c r="E170" s="135"/>
      <c r="F170" s="134"/>
      <c r="G170" s="134"/>
      <c r="H170" s="135"/>
      <c r="I170" s="134"/>
      <c r="J170" s="134"/>
      <c r="K170" s="134"/>
      <c r="L170" s="134"/>
      <c r="M170" s="134"/>
      <c r="N170" s="134"/>
      <c r="O170" s="134"/>
      <c r="P170" s="136"/>
      <c r="Q170" s="134"/>
      <c r="R170" s="134"/>
      <c r="U170" s="68"/>
      <c r="CP170" s="68"/>
      <c r="DH170" s="68"/>
    </row>
    <row r="171" spans="1:112" ht="15">
      <c r="A171" s="133"/>
      <c r="B171" s="134"/>
      <c r="C171" s="134"/>
      <c r="D171" s="134"/>
      <c r="E171" s="135"/>
      <c r="F171" s="134"/>
      <c r="G171" s="134"/>
      <c r="H171" s="135"/>
      <c r="I171" s="134"/>
      <c r="J171" s="134"/>
      <c r="K171" s="134"/>
      <c r="L171" s="134"/>
      <c r="M171" s="134"/>
      <c r="N171" s="134"/>
      <c r="O171" s="134"/>
      <c r="P171" s="136"/>
      <c r="Q171" s="134"/>
      <c r="R171" s="134"/>
      <c r="U171" s="68"/>
      <c r="CP171" s="68"/>
      <c r="DH171" s="68"/>
    </row>
    <row r="172" spans="1:112" ht="15">
      <c r="A172" s="133"/>
      <c r="B172" s="134"/>
      <c r="C172" s="134"/>
      <c r="D172" s="134"/>
      <c r="E172" s="135"/>
      <c r="F172" s="134"/>
      <c r="G172" s="134"/>
      <c r="H172" s="135"/>
      <c r="I172" s="134"/>
      <c r="J172" s="134"/>
      <c r="K172" s="134"/>
      <c r="L172" s="134"/>
      <c r="M172" s="134"/>
      <c r="N172" s="134"/>
      <c r="O172" s="134"/>
      <c r="P172" s="136"/>
      <c r="Q172" s="134"/>
      <c r="R172" s="134"/>
      <c r="U172" s="68"/>
      <c r="CP172" s="68"/>
      <c r="DH172" s="68"/>
    </row>
    <row r="173" spans="1:112" ht="15">
      <c r="A173" s="133"/>
      <c r="B173" s="134"/>
      <c r="C173" s="134"/>
      <c r="D173" s="134"/>
      <c r="E173" s="135"/>
      <c r="F173" s="134"/>
      <c r="G173" s="134"/>
      <c r="H173" s="135"/>
      <c r="I173" s="134"/>
      <c r="J173" s="134"/>
      <c r="K173" s="134"/>
      <c r="L173" s="134"/>
      <c r="M173" s="134"/>
      <c r="N173" s="134"/>
      <c r="O173" s="134"/>
      <c r="P173" s="136"/>
      <c r="Q173" s="134"/>
      <c r="R173" s="134"/>
      <c r="U173" s="68"/>
      <c r="CP173" s="68"/>
      <c r="DH173" s="68"/>
    </row>
    <row r="174" spans="1:112" ht="15">
      <c r="A174" s="133"/>
      <c r="B174" s="134"/>
      <c r="C174" s="134"/>
      <c r="D174" s="134"/>
      <c r="E174" s="135"/>
      <c r="F174" s="134"/>
      <c r="G174" s="134"/>
      <c r="H174" s="135"/>
      <c r="I174" s="134"/>
      <c r="J174" s="134"/>
      <c r="K174" s="134"/>
      <c r="L174" s="134"/>
      <c r="M174" s="134"/>
      <c r="N174" s="134"/>
      <c r="O174" s="134"/>
      <c r="P174" s="136"/>
      <c r="Q174" s="134"/>
      <c r="R174" s="134"/>
      <c r="U174" s="68"/>
      <c r="CP174" s="68"/>
      <c r="DH174" s="68"/>
    </row>
    <row r="175" spans="1:112" ht="15">
      <c r="A175" s="133"/>
      <c r="B175" s="134"/>
      <c r="C175" s="134"/>
      <c r="D175" s="134"/>
      <c r="E175" s="135"/>
      <c r="F175" s="134"/>
      <c r="G175" s="134"/>
      <c r="H175" s="135"/>
      <c r="I175" s="134"/>
      <c r="J175" s="134"/>
      <c r="K175" s="134"/>
      <c r="L175" s="134"/>
      <c r="M175" s="134"/>
      <c r="N175" s="134"/>
      <c r="O175" s="134"/>
      <c r="P175" s="136"/>
      <c r="Q175" s="134"/>
      <c r="R175" s="134"/>
      <c r="U175" s="68"/>
      <c r="CP175" s="68"/>
      <c r="DH175" s="68"/>
    </row>
    <row r="176" spans="1:112" ht="15">
      <c r="A176" s="133"/>
      <c r="B176" s="134"/>
      <c r="C176" s="134"/>
      <c r="D176" s="134"/>
      <c r="E176" s="135"/>
      <c r="F176" s="134"/>
      <c r="G176" s="134"/>
      <c r="H176" s="135"/>
      <c r="I176" s="134"/>
      <c r="J176" s="134"/>
      <c r="K176" s="134"/>
      <c r="L176" s="134"/>
      <c r="M176" s="134"/>
      <c r="N176" s="134"/>
      <c r="O176" s="134"/>
      <c r="P176" s="136"/>
      <c r="Q176" s="134"/>
      <c r="R176" s="134"/>
      <c r="U176" s="68"/>
      <c r="CP176" s="68"/>
      <c r="DH176" s="68"/>
    </row>
    <row r="177" spans="1:112" ht="15">
      <c r="A177" s="133"/>
      <c r="B177" s="134"/>
      <c r="C177" s="134"/>
      <c r="D177" s="134"/>
      <c r="E177" s="135"/>
      <c r="F177" s="134"/>
      <c r="G177" s="134"/>
      <c r="H177" s="135"/>
      <c r="I177" s="134"/>
      <c r="J177" s="134"/>
      <c r="K177" s="134"/>
      <c r="L177" s="134"/>
      <c r="M177" s="134"/>
      <c r="N177" s="134"/>
      <c r="O177" s="134"/>
      <c r="P177" s="136"/>
      <c r="Q177" s="134"/>
      <c r="R177" s="134"/>
      <c r="U177" s="68"/>
      <c r="CP177" s="68"/>
      <c r="DH177" s="68"/>
    </row>
    <row r="178" spans="1:112" ht="15">
      <c r="A178" s="133"/>
      <c r="B178" s="134"/>
      <c r="C178" s="134"/>
      <c r="D178" s="134"/>
      <c r="E178" s="135"/>
      <c r="F178" s="134"/>
      <c r="G178" s="134"/>
      <c r="H178" s="135"/>
      <c r="I178" s="134"/>
      <c r="J178" s="134"/>
      <c r="K178" s="134"/>
      <c r="L178" s="134"/>
      <c r="M178" s="134"/>
      <c r="N178" s="134"/>
      <c r="O178" s="134"/>
      <c r="P178" s="136"/>
      <c r="Q178" s="134"/>
      <c r="R178" s="134"/>
      <c r="U178" s="68"/>
      <c r="CP178" s="68"/>
      <c r="DH178" s="68"/>
    </row>
    <row r="179" spans="1:112" ht="15">
      <c r="A179" s="133"/>
      <c r="B179" s="134"/>
      <c r="C179" s="134"/>
      <c r="D179" s="134"/>
      <c r="E179" s="135"/>
      <c r="F179" s="134"/>
      <c r="G179" s="134"/>
      <c r="H179" s="135"/>
      <c r="I179" s="134"/>
      <c r="J179" s="134"/>
      <c r="K179" s="134"/>
      <c r="L179" s="134"/>
      <c r="M179" s="134"/>
      <c r="N179" s="134"/>
      <c r="O179" s="134"/>
      <c r="P179" s="136"/>
      <c r="Q179" s="134"/>
      <c r="R179" s="134"/>
      <c r="U179" s="68"/>
      <c r="CP179" s="68"/>
      <c r="DH179" s="68"/>
    </row>
    <row r="180" spans="1:112" ht="15">
      <c r="A180" s="133"/>
      <c r="B180" s="134"/>
      <c r="C180" s="134"/>
      <c r="D180" s="134"/>
      <c r="E180" s="135"/>
      <c r="F180" s="134"/>
      <c r="G180" s="134"/>
      <c r="H180" s="135"/>
      <c r="I180" s="134"/>
      <c r="J180" s="134"/>
      <c r="K180" s="134"/>
      <c r="L180" s="134"/>
      <c r="M180" s="134"/>
      <c r="N180" s="134"/>
      <c r="O180" s="134"/>
      <c r="P180" s="136"/>
      <c r="Q180" s="134"/>
      <c r="R180" s="134"/>
      <c r="U180" s="68"/>
      <c r="CP180" s="68"/>
      <c r="DH180" s="68"/>
    </row>
    <row r="181" spans="1:112" ht="15">
      <c r="A181" s="133"/>
      <c r="B181" s="134"/>
      <c r="C181" s="134"/>
      <c r="D181" s="134"/>
      <c r="E181" s="135"/>
      <c r="F181" s="134"/>
      <c r="G181" s="134"/>
      <c r="H181" s="135"/>
      <c r="I181" s="134"/>
      <c r="J181" s="134"/>
      <c r="K181" s="134"/>
      <c r="L181" s="134"/>
      <c r="M181" s="134"/>
      <c r="N181" s="134"/>
      <c r="O181" s="134"/>
      <c r="P181" s="136"/>
      <c r="Q181" s="134"/>
      <c r="R181" s="134"/>
      <c r="U181" s="68"/>
      <c r="CP181" s="68"/>
      <c r="DH181" s="68"/>
    </row>
    <row r="182" spans="1:112" ht="15">
      <c r="A182" s="133"/>
      <c r="B182" s="134"/>
      <c r="C182" s="134"/>
      <c r="D182" s="134"/>
      <c r="E182" s="135"/>
      <c r="F182" s="134"/>
      <c r="G182" s="134"/>
      <c r="H182" s="135"/>
      <c r="I182" s="134"/>
      <c r="J182" s="134"/>
      <c r="K182" s="134"/>
      <c r="L182" s="134"/>
      <c r="M182" s="134"/>
      <c r="N182" s="134"/>
      <c r="O182" s="134"/>
      <c r="P182" s="136"/>
      <c r="Q182" s="134"/>
      <c r="R182" s="134"/>
      <c r="U182" s="68"/>
      <c r="CP182" s="68"/>
      <c r="DH182" s="68"/>
    </row>
    <row r="183" spans="1:112" ht="15">
      <c r="A183" s="133"/>
      <c r="B183" s="134"/>
      <c r="C183" s="134"/>
      <c r="D183" s="134"/>
      <c r="E183" s="135"/>
      <c r="F183" s="134"/>
      <c r="G183" s="134"/>
      <c r="H183" s="135"/>
      <c r="I183" s="134"/>
      <c r="J183" s="134"/>
      <c r="K183" s="134"/>
      <c r="L183" s="134"/>
      <c r="M183" s="134"/>
      <c r="N183" s="134"/>
      <c r="O183" s="134"/>
      <c r="P183" s="136"/>
      <c r="Q183" s="134"/>
      <c r="R183" s="134"/>
      <c r="U183" s="68"/>
      <c r="CP183" s="68"/>
      <c r="DH183" s="68"/>
    </row>
    <row r="184" spans="1:112" ht="15">
      <c r="A184" s="133"/>
      <c r="B184" s="134"/>
      <c r="C184" s="134"/>
      <c r="D184" s="134"/>
      <c r="E184" s="135"/>
      <c r="F184" s="134"/>
      <c r="G184" s="134"/>
      <c r="H184" s="135"/>
      <c r="I184" s="134"/>
      <c r="J184" s="134"/>
      <c r="K184" s="134"/>
      <c r="L184" s="134"/>
      <c r="M184" s="134"/>
      <c r="N184" s="134"/>
      <c r="O184" s="134"/>
      <c r="P184" s="136"/>
      <c r="Q184" s="134"/>
      <c r="R184" s="134"/>
      <c r="U184" s="68"/>
      <c r="CP184" s="68"/>
      <c r="DH184" s="68"/>
    </row>
    <row r="185" spans="1:112" ht="15">
      <c r="A185" s="133"/>
      <c r="B185" s="134"/>
      <c r="C185" s="134"/>
      <c r="D185" s="134"/>
      <c r="E185" s="135"/>
      <c r="F185" s="134"/>
      <c r="G185" s="134"/>
      <c r="H185" s="135"/>
      <c r="I185" s="134"/>
      <c r="J185" s="134"/>
      <c r="K185" s="134"/>
      <c r="L185" s="134"/>
      <c r="M185" s="134"/>
      <c r="N185" s="134"/>
      <c r="O185" s="134"/>
      <c r="P185" s="136"/>
      <c r="Q185" s="134"/>
      <c r="R185" s="134"/>
      <c r="U185" s="68"/>
      <c r="CP185" s="68"/>
      <c r="DH185" s="68"/>
    </row>
    <row r="186" spans="1:112" ht="15">
      <c r="A186" s="133"/>
      <c r="B186" s="134"/>
      <c r="C186" s="134"/>
      <c r="D186" s="134"/>
      <c r="E186" s="135"/>
      <c r="F186" s="134"/>
      <c r="G186" s="134"/>
      <c r="H186" s="135"/>
      <c r="I186" s="134"/>
      <c r="J186" s="134"/>
      <c r="K186" s="134"/>
      <c r="L186" s="134"/>
      <c r="M186" s="134"/>
      <c r="N186" s="134"/>
      <c r="O186" s="134"/>
      <c r="P186" s="136"/>
      <c r="Q186" s="134"/>
      <c r="R186" s="134"/>
      <c r="U186" s="68"/>
      <c r="CP186" s="68"/>
      <c r="DH186" s="68"/>
    </row>
    <row r="187" spans="1:112" ht="15">
      <c r="A187" s="133"/>
      <c r="B187" s="134"/>
      <c r="C187" s="134"/>
      <c r="D187" s="134"/>
      <c r="E187" s="135"/>
      <c r="F187" s="134"/>
      <c r="G187" s="134"/>
      <c r="H187" s="135"/>
      <c r="I187" s="134"/>
      <c r="J187" s="134"/>
      <c r="K187" s="134"/>
      <c r="L187" s="134"/>
      <c r="M187" s="134"/>
      <c r="N187" s="134"/>
      <c r="O187" s="134"/>
      <c r="P187" s="136"/>
      <c r="Q187" s="134"/>
      <c r="R187" s="134"/>
      <c r="U187" s="68"/>
      <c r="CP187" s="68"/>
      <c r="DH187" s="68"/>
    </row>
    <row r="188" spans="1:112" ht="15">
      <c r="A188" s="133"/>
      <c r="B188" s="134"/>
      <c r="C188" s="134"/>
      <c r="D188" s="134"/>
      <c r="E188" s="135"/>
      <c r="F188" s="134"/>
      <c r="G188" s="134"/>
      <c r="H188" s="135"/>
      <c r="I188" s="134"/>
      <c r="J188" s="134"/>
      <c r="K188" s="134"/>
      <c r="L188" s="134"/>
      <c r="M188" s="134"/>
      <c r="N188" s="134"/>
      <c r="O188" s="134"/>
      <c r="P188" s="136"/>
      <c r="Q188" s="134"/>
      <c r="R188" s="134"/>
      <c r="U188" s="68"/>
      <c r="CP188" s="68"/>
      <c r="DH188" s="68"/>
    </row>
    <row r="189" spans="1:112" ht="15">
      <c r="A189" s="133"/>
      <c r="B189" s="134"/>
      <c r="C189" s="134"/>
      <c r="D189" s="134"/>
      <c r="E189" s="135"/>
      <c r="F189" s="134"/>
      <c r="G189" s="134"/>
      <c r="H189" s="135"/>
      <c r="I189" s="134"/>
      <c r="J189" s="134"/>
      <c r="K189" s="134"/>
      <c r="L189" s="134"/>
      <c r="M189" s="134"/>
      <c r="N189" s="134"/>
      <c r="O189" s="134"/>
      <c r="P189" s="136"/>
      <c r="Q189" s="134"/>
      <c r="R189" s="134"/>
      <c r="U189" s="68"/>
      <c r="CP189" s="68"/>
      <c r="DH189" s="68"/>
    </row>
    <row r="190" spans="1:112" ht="15">
      <c r="A190" s="133"/>
      <c r="B190" s="134"/>
      <c r="C190" s="134"/>
      <c r="D190" s="134"/>
      <c r="E190" s="135"/>
      <c r="F190" s="134"/>
      <c r="G190" s="134"/>
      <c r="H190" s="135"/>
      <c r="I190" s="134"/>
      <c r="J190" s="134"/>
      <c r="K190" s="134"/>
      <c r="L190" s="134"/>
      <c r="M190" s="134"/>
      <c r="N190" s="134"/>
      <c r="O190" s="134"/>
      <c r="P190" s="136"/>
      <c r="Q190" s="134"/>
      <c r="R190" s="134"/>
      <c r="U190" s="68"/>
      <c r="CP190" s="68"/>
      <c r="DH190" s="68"/>
    </row>
    <row r="191" spans="1:112" ht="15">
      <c r="A191" s="133"/>
      <c r="B191" s="134"/>
      <c r="C191" s="134"/>
      <c r="D191" s="134"/>
      <c r="E191" s="135"/>
      <c r="F191" s="134"/>
      <c r="G191" s="134"/>
      <c r="H191" s="135"/>
      <c r="I191" s="134"/>
      <c r="J191" s="134"/>
      <c r="K191" s="134"/>
      <c r="L191" s="134"/>
      <c r="M191" s="134"/>
      <c r="N191" s="134"/>
      <c r="O191" s="134"/>
      <c r="P191" s="136"/>
      <c r="Q191" s="134"/>
      <c r="R191" s="134"/>
      <c r="U191" s="68"/>
      <c r="CP191" s="68"/>
      <c r="DH191" s="68"/>
    </row>
    <row r="192" spans="1:112" ht="15">
      <c r="A192" s="133"/>
      <c r="B192" s="134"/>
      <c r="C192" s="134"/>
      <c r="D192" s="134"/>
      <c r="E192" s="135"/>
      <c r="F192" s="134"/>
      <c r="G192" s="134"/>
      <c r="H192" s="135"/>
      <c r="I192" s="134"/>
      <c r="J192" s="134"/>
      <c r="K192" s="134"/>
      <c r="L192" s="134"/>
      <c r="M192" s="134"/>
      <c r="N192" s="134"/>
      <c r="O192" s="134"/>
      <c r="P192" s="136"/>
      <c r="Q192" s="134"/>
      <c r="R192" s="134"/>
      <c r="U192" s="68"/>
      <c r="CP192" s="68"/>
      <c r="DH192" s="68"/>
    </row>
    <row r="193" spans="1:112" ht="15">
      <c r="A193" s="133"/>
      <c r="B193" s="134"/>
      <c r="C193" s="134"/>
      <c r="D193" s="134"/>
      <c r="E193" s="135"/>
      <c r="F193" s="134"/>
      <c r="G193" s="134"/>
      <c r="H193" s="135"/>
      <c r="I193" s="134"/>
      <c r="J193" s="134"/>
      <c r="K193" s="134"/>
      <c r="L193" s="134"/>
      <c r="M193" s="134"/>
      <c r="N193" s="134"/>
      <c r="O193" s="134"/>
      <c r="P193" s="136"/>
      <c r="Q193" s="134"/>
      <c r="R193" s="134"/>
      <c r="U193" s="68"/>
      <c r="CP193" s="68"/>
      <c r="DH193" s="68"/>
    </row>
    <row r="194" spans="1:112" ht="15">
      <c r="A194" s="133"/>
      <c r="B194" s="134"/>
      <c r="C194" s="134"/>
      <c r="D194" s="134"/>
      <c r="E194" s="135"/>
      <c r="F194" s="134"/>
      <c r="G194" s="134"/>
      <c r="H194" s="135"/>
      <c r="I194" s="134"/>
      <c r="J194" s="134"/>
      <c r="K194" s="134"/>
      <c r="L194" s="134"/>
      <c r="M194" s="134"/>
      <c r="N194" s="134"/>
      <c r="O194" s="134"/>
      <c r="P194" s="136"/>
      <c r="Q194" s="134"/>
      <c r="R194" s="134"/>
      <c r="U194" s="68"/>
      <c r="CP194" s="68"/>
      <c r="DH194" s="68"/>
    </row>
    <row r="195" spans="1:112" ht="15">
      <c r="A195" s="133"/>
      <c r="B195" s="134"/>
      <c r="C195" s="134"/>
      <c r="D195" s="134"/>
      <c r="E195" s="135"/>
      <c r="F195" s="134"/>
      <c r="G195" s="134"/>
      <c r="H195" s="135"/>
      <c r="I195" s="134"/>
      <c r="J195" s="134"/>
      <c r="K195" s="134"/>
      <c r="L195" s="134"/>
      <c r="M195" s="134"/>
      <c r="N195" s="134"/>
      <c r="O195" s="134"/>
      <c r="P195" s="136"/>
      <c r="Q195" s="134"/>
      <c r="R195" s="134"/>
      <c r="U195" s="68"/>
      <c r="CP195" s="68"/>
      <c r="DH195" s="68"/>
    </row>
    <row r="196" spans="1:112" ht="15">
      <c r="A196" s="133"/>
      <c r="B196" s="134"/>
      <c r="C196" s="134"/>
      <c r="D196" s="134"/>
      <c r="E196" s="135"/>
      <c r="F196" s="134"/>
      <c r="G196" s="134"/>
      <c r="H196" s="135"/>
      <c r="I196" s="134"/>
      <c r="J196" s="134"/>
      <c r="K196" s="134"/>
      <c r="L196" s="134"/>
      <c r="M196" s="134"/>
      <c r="N196" s="134"/>
      <c r="O196" s="134"/>
      <c r="P196" s="136"/>
      <c r="Q196" s="134"/>
      <c r="R196" s="134"/>
      <c r="U196" s="68"/>
      <c r="CP196" s="68"/>
      <c r="DH196" s="68"/>
    </row>
    <row r="197" spans="1:112" ht="15">
      <c r="A197" s="133"/>
      <c r="B197" s="134"/>
      <c r="C197" s="134"/>
      <c r="D197" s="134"/>
      <c r="E197" s="135"/>
      <c r="F197" s="134"/>
      <c r="G197" s="134"/>
      <c r="H197" s="135"/>
      <c r="I197" s="134"/>
      <c r="J197" s="134"/>
      <c r="K197" s="134"/>
      <c r="L197" s="134"/>
      <c r="M197" s="134"/>
      <c r="N197" s="134"/>
      <c r="O197" s="134"/>
      <c r="P197" s="136"/>
      <c r="Q197" s="134"/>
      <c r="R197" s="134"/>
      <c r="U197" s="68"/>
      <c r="CP197" s="68"/>
      <c r="DH197" s="68"/>
    </row>
    <row r="198" spans="1:112" ht="15">
      <c r="A198" s="133"/>
      <c r="B198" s="134"/>
      <c r="C198" s="134"/>
      <c r="D198" s="134"/>
      <c r="E198" s="135"/>
      <c r="F198" s="134"/>
      <c r="G198" s="134"/>
      <c r="H198" s="135"/>
      <c r="I198" s="134"/>
      <c r="J198" s="134"/>
      <c r="K198" s="134"/>
      <c r="L198" s="134"/>
      <c r="M198" s="134"/>
      <c r="N198" s="134"/>
      <c r="O198" s="134"/>
      <c r="P198" s="136"/>
      <c r="Q198" s="134"/>
      <c r="R198" s="134"/>
      <c r="U198" s="68"/>
      <c r="CP198" s="68"/>
      <c r="DH198" s="68"/>
    </row>
    <row r="199" spans="1:112" ht="15">
      <c r="A199" s="133"/>
      <c r="B199" s="134"/>
      <c r="C199" s="134"/>
      <c r="D199" s="134"/>
      <c r="E199" s="135"/>
      <c r="F199" s="134"/>
      <c r="G199" s="134"/>
      <c r="H199" s="135"/>
      <c r="I199" s="134"/>
      <c r="J199" s="134"/>
      <c r="K199" s="134"/>
      <c r="L199" s="134"/>
      <c r="M199" s="134"/>
      <c r="N199" s="134"/>
      <c r="O199" s="134"/>
      <c r="P199" s="136"/>
      <c r="Q199" s="134"/>
      <c r="R199" s="134"/>
      <c r="U199" s="68"/>
      <c r="CP199" s="68"/>
      <c r="DH199" s="68"/>
    </row>
    <row r="200" spans="1:112" ht="15">
      <c r="A200" s="133"/>
      <c r="B200" s="134"/>
      <c r="C200" s="134"/>
      <c r="D200" s="134"/>
      <c r="E200" s="135"/>
      <c r="F200" s="134"/>
      <c r="G200" s="134"/>
      <c r="H200" s="135"/>
      <c r="I200" s="134"/>
      <c r="J200" s="134"/>
      <c r="K200" s="134"/>
      <c r="L200" s="134"/>
      <c r="M200" s="134"/>
      <c r="N200" s="134"/>
      <c r="O200" s="134"/>
      <c r="P200" s="136"/>
      <c r="Q200" s="134"/>
      <c r="R200" s="134"/>
      <c r="U200" s="68"/>
      <c r="CP200" s="68"/>
      <c r="DH200" s="68"/>
    </row>
    <row r="201" spans="1:112" ht="15">
      <c r="A201" s="133"/>
      <c r="B201" s="134"/>
      <c r="C201" s="134"/>
      <c r="D201" s="134"/>
      <c r="E201" s="135"/>
      <c r="F201" s="134"/>
      <c r="G201" s="134"/>
      <c r="H201" s="135"/>
      <c r="I201" s="134"/>
      <c r="J201" s="134"/>
      <c r="K201" s="134"/>
      <c r="L201" s="134"/>
      <c r="M201" s="134"/>
      <c r="N201" s="134"/>
      <c r="O201" s="134"/>
      <c r="P201" s="136"/>
      <c r="Q201" s="134"/>
      <c r="R201" s="134"/>
      <c r="U201" s="68"/>
      <c r="CP201" s="68"/>
      <c r="DH201" s="68"/>
    </row>
    <row r="202" spans="1:112" ht="15">
      <c r="A202" s="133"/>
      <c r="B202" s="134"/>
      <c r="C202" s="134"/>
      <c r="D202" s="134"/>
      <c r="E202" s="135"/>
      <c r="F202" s="134"/>
      <c r="G202" s="134"/>
      <c r="H202" s="135"/>
      <c r="I202" s="134"/>
      <c r="J202" s="134"/>
      <c r="K202" s="134"/>
      <c r="L202" s="134"/>
      <c r="M202" s="134"/>
      <c r="N202" s="134"/>
      <c r="O202" s="134"/>
      <c r="P202" s="136"/>
      <c r="Q202" s="134"/>
      <c r="R202" s="134"/>
      <c r="U202" s="68"/>
      <c r="CP202" s="68"/>
      <c r="DH202" s="68"/>
    </row>
    <row r="203" spans="1:112" ht="15">
      <c r="A203" s="133"/>
      <c r="B203" s="134"/>
      <c r="C203" s="134"/>
      <c r="D203" s="134"/>
      <c r="E203" s="135"/>
      <c r="F203" s="134"/>
      <c r="G203" s="134"/>
      <c r="H203" s="135"/>
      <c r="I203" s="134"/>
      <c r="J203" s="134"/>
      <c r="K203" s="134"/>
      <c r="L203" s="134"/>
      <c r="M203" s="134"/>
      <c r="N203" s="134"/>
      <c r="O203" s="134"/>
      <c r="P203" s="136"/>
      <c r="Q203" s="134"/>
      <c r="R203" s="134"/>
      <c r="U203" s="68"/>
      <c r="CP203" s="68"/>
      <c r="DH203" s="68"/>
    </row>
    <row r="204" spans="1:112" ht="15">
      <c r="A204" s="133"/>
      <c r="B204" s="134"/>
      <c r="C204" s="134"/>
      <c r="D204" s="134"/>
      <c r="E204" s="135"/>
      <c r="F204" s="134"/>
      <c r="G204" s="134"/>
      <c r="H204" s="135"/>
      <c r="I204" s="134"/>
      <c r="J204" s="134"/>
      <c r="K204" s="134"/>
      <c r="L204" s="134"/>
      <c r="M204" s="134"/>
      <c r="N204" s="134"/>
      <c r="O204" s="134"/>
      <c r="P204" s="136"/>
      <c r="Q204" s="134"/>
      <c r="R204" s="134"/>
      <c r="U204" s="68"/>
      <c r="CP204" s="68"/>
      <c r="DH204" s="68"/>
    </row>
    <row r="205" spans="1:112" ht="15">
      <c r="A205" s="133"/>
      <c r="B205" s="134"/>
      <c r="C205" s="134"/>
      <c r="D205" s="134"/>
      <c r="E205" s="135"/>
      <c r="F205" s="134"/>
      <c r="G205" s="134"/>
      <c r="H205" s="135"/>
      <c r="I205" s="134"/>
      <c r="J205" s="134"/>
      <c r="K205" s="134"/>
      <c r="L205" s="134"/>
      <c r="M205" s="134"/>
      <c r="N205" s="134"/>
      <c r="O205" s="134"/>
      <c r="P205" s="136"/>
      <c r="Q205" s="134"/>
      <c r="R205" s="134"/>
      <c r="U205" s="68"/>
      <c r="CP205" s="68"/>
      <c r="DH205" s="68"/>
    </row>
    <row r="206" spans="1:112" ht="15">
      <c r="A206" s="133"/>
      <c r="B206" s="134"/>
      <c r="C206" s="134"/>
      <c r="D206" s="134"/>
      <c r="E206" s="135"/>
      <c r="F206" s="134"/>
      <c r="G206" s="134"/>
      <c r="H206" s="135"/>
      <c r="I206" s="134"/>
      <c r="J206" s="134"/>
      <c r="K206" s="134"/>
      <c r="L206" s="134"/>
      <c r="M206" s="134"/>
      <c r="N206" s="134"/>
      <c r="O206" s="134"/>
      <c r="P206" s="136"/>
      <c r="Q206" s="134"/>
      <c r="R206" s="134"/>
      <c r="U206" s="68"/>
      <c r="CP206" s="68"/>
      <c r="DH206" s="68"/>
    </row>
    <row r="207" spans="1:112" ht="15">
      <c r="A207" s="133"/>
      <c r="B207" s="134"/>
      <c r="C207" s="134"/>
      <c r="D207" s="134"/>
      <c r="E207" s="135"/>
      <c r="F207" s="134"/>
      <c r="G207" s="134"/>
      <c r="H207" s="135"/>
      <c r="I207" s="134"/>
      <c r="J207" s="134"/>
      <c r="K207" s="134"/>
      <c r="L207" s="134"/>
      <c r="M207" s="134"/>
      <c r="N207" s="134"/>
      <c r="O207" s="134"/>
      <c r="P207" s="136"/>
      <c r="Q207" s="134"/>
      <c r="R207" s="134"/>
      <c r="U207" s="68"/>
      <c r="CP207" s="68"/>
      <c r="DH207" s="68"/>
    </row>
    <row r="208" spans="1:112" ht="15">
      <c r="A208" s="133"/>
      <c r="B208" s="134"/>
      <c r="C208" s="134"/>
      <c r="D208" s="134"/>
      <c r="E208" s="135"/>
      <c r="F208" s="134"/>
      <c r="G208" s="134"/>
      <c r="H208" s="135"/>
      <c r="I208" s="134"/>
      <c r="J208" s="134"/>
      <c r="K208" s="134"/>
      <c r="L208" s="134"/>
      <c r="M208" s="134"/>
      <c r="N208" s="134"/>
      <c r="O208" s="134"/>
      <c r="P208" s="136"/>
      <c r="Q208" s="134"/>
      <c r="R208" s="134"/>
      <c r="U208" s="68"/>
      <c r="CP208" s="68"/>
      <c r="DH208" s="68"/>
    </row>
    <row r="209" spans="1:112" ht="15">
      <c r="A209" s="133"/>
      <c r="B209" s="134"/>
      <c r="C209" s="134"/>
      <c r="D209" s="134"/>
      <c r="E209" s="135"/>
      <c r="F209" s="134"/>
      <c r="G209" s="134"/>
      <c r="H209" s="135"/>
      <c r="I209" s="134"/>
      <c r="J209" s="134"/>
      <c r="K209" s="134"/>
      <c r="L209" s="134"/>
      <c r="M209" s="134"/>
      <c r="N209" s="134"/>
      <c r="O209" s="134"/>
      <c r="P209" s="136"/>
      <c r="Q209" s="134"/>
      <c r="R209" s="134"/>
      <c r="U209" s="68"/>
      <c r="CP209" s="68"/>
      <c r="DH209" s="68"/>
    </row>
    <row r="210" spans="1:112" ht="15">
      <c r="A210" s="133"/>
      <c r="B210" s="134"/>
      <c r="C210" s="134"/>
      <c r="D210" s="134"/>
      <c r="E210" s="135"/>
      <c r="F210" s="134"/>
      <c r="G210" s="134"/>
      <c r="H210" s="135"/>
      <c r="I210" s="134"/>
      <c r="J210" s="134"/>
      <c r="K210" s="134"/>
      <c r="L210" s="134"/>
      <c r="M210" s="134"/>
      <c r="N210" s="134"/>
      <c r="O210" s="134"/>
      <c r="P210" s="136"/>
      <c r="Q210" s="134"/>
      <c r="R210" s="134"/>
      <c r="U210" s="68"/>
      <c r="CP210" s="68"/>
      <c r="DH210" s="68"/>
    </row>
    <row r="211" spans="1:112" ht="15">
      <c r="A211" s="133"/>
      <c r="B211" s="134"/>
      <c r="C211" s="134"/>
      <c r="D211" s="134"/>
      <c r="E211" s="135"/>
      <c r="F211" s="134"/>
      <c r="G211" s="134"/>
      <c r="H211" s="135"/>
      <c r="I211" s="134"/>
      <c r="J211" s="134"/>
      <c r="K211" s="134"/>
      <c r="L211" s="134"/>
      <c r="M211" s="134"/>
      <c r="N211" s="134"/>
      <c r="O211" s="134"/>
      <c r="P211" s="136"/>
      <c r="Q211" s="134"/>
      <c r="R211" s="134"/>
      <c r="U211" s="68"/>
      <c r="CP211" s="68"/>
      <c r="DH211" s="68"/>
    </row>
    <row r="212" spans="1:112" ht="15">
      <c r="A212" s="133"/>
      <c r="B212" s="134"/>
      <c r="C212" s="134"/>
      <c r="D212" s="134"/>
      <c r="E212" s="135"/>
      <c r="F212" s="134"/>
      <c r="G212" s="134"/>
      <c r="H212" s="135"/>
      <c r="I212" s="134"/>
      <c r="J212" s="134"/>
      <c r="K212" s="134"/>
      <c r="L212" s="134"/>
      <c r="M212" s="134"/>
      <c r="N212" s="134"/>
      <c r="O212" s="134"/>
      <c r="P212" s="136"/>
      <c r="Q212" s="134"/>
      <c r="R212" s="134"/>
      <c r="U212" s="68"/>
      <c r="CP212" s="68"/>
      <c r="DH212" s="68"/>
    </row>
    <row r="213" spans="1:112" ht="15">
      <c r="A213" s="133"/>
      <c r="B213" s="134"/>
      <c r="C213" s="134"/>
      <c r="D213" s="134"/>
      <c r="E213" s="135"/>
      <c r="F213" s="134"/>
      <c r="G213" s="134"/>
      <c r="H213" s="135"/>
      <c r="I213" s="134"/>
      <c r="J213" s="134"/>
      <c r="K213" s="134"/>
      <c r="L213" s="134"/>
      <c r="M213" s="134"/>
      <c r="N213" s="134"/>
      <c r="O213" s="134"/>
      <c r="P213" s="136"/>
      <c r="Q213" s="134"/>
      <c r="R213" s="134"/>
      <c r="U213" s="68"/>
      <c r="CP213" s="68"/>
      <c r="DH213" s="68"/>
    </row>
    <row r="214" spans="1:112" ht="15">
      <c r="A214" s="133"/>
      <c r="B214" s="134"/>
      <c r="C214" s="134"/>
      <c r="D214" s="134"/>
      <c r="E214" s="135"/>
      <c r="F214" s="134"/>
      <c r="G214" s="134"/>
      <c r="H214" s="135"/>
      <c r="I214" s="134"/>
      <c r="J214" s="134"/>
      <c r="K214" s="134"/>
      <c r="L214" s="134"/>
      <c r="M214" s="134"/>
      <c r="N214" s="134"/>
      <c r="O214" s="134"/>
      <c r="P214" s="136"/>
      <c r="Q214" s="134"/>
      <c r="R214" s="134"/>
      <c r="U214" s="68"/>
      <c r="CP214" s="68"/>
      <c r="DH214" s="68"/>
    </row>
    <row r="215" spans="1:112" ht="15">
      <c r="A215" s="133"/>
      <c r="B215" s="134"/>
      <c r="C215" s="134"/>
      <c r="D215" s="134"/>
      <c r="E215" s="135"/>
      <c r="F215" s="134"/>
      <c r="G215" s="134"/>
      <c r="H215" s="135"/>
      <c r="I215" s="134"/>
      <c r="J215" s="134"/>
      <c r="K215" s="134"/>
      <c r="L215" s="134"/>
      <c r="M215" s="134"/>
      <c r="N215" s="134"/>
      <c r="O215" s="134"/>
      <c r="P215" s="136"/>
      <c r="Q215" s="134"/>
      <c r="R215" s="134"/>
      <c r="U215" s="68"/>
      <c r="CP215" s="68"/>
      <c r="DH215" s="68"/>
    </row>
    <row r="216" spans="1:112" ht="15">
      <c r="A216" s="133"/>
      <c r="B216" s="134"/>
      <c r="C216" s="134"/>
      <c r="D216" s="134"/>
      <c r="E216" s="135"/>
      <c r="F216" s="134"/>
      <c r="G216" s="134"/>
      <c r="H216" s="135"/>
      <c r="I216" s="134"/>
      <c r="J216" s="134"/>
      <c r="K216" s="134"/>
      <c r="L216" s="134"/>
      <c r="M216" s="134"/>
      <c r="N216" s="134"/>
      <c r="O216" s="134"/>
      <c r="P216" s="136"/>
      <c r="Q216" s="134"/>
      <c r="R216" s="134"/>
      <c r="U216" s="68"/>
      <c r="CP216" s="68"/>
      <c r="DH216" s="68"/>
    </row>
    <row r="217" spans="1:112" ht="15">
      <c r="A217" s="133"/>
      <c r="B217" s="134"/>
      <c r="C217" s="134"/>
      <c r="D217" s="134"/>
      <c r="E217" s="135"/>
      <c r="F217" s="134"/>
      <c r="G217" s="134"/>
      <c r="H217" s="135"/>
      <c r="I217" s="134"/>
      <c r="J217" s="134"/>
      <c r="K217" s="134"/>
      <c r="L217" s="134"/>
      <c r="M217" s="134"/>
      <c r="N217" s="134"/>
      <c r="O217" s="134"/>
      <c r="P217" s="136"/>
      <c r="Q217" s="134"/>
      <c r="R217" s="134"/>
      <c r="U217" s="68"/>
      <c r="CP217" s="68"/>
      <c r="DH217" s="68"/>
    </row>
    <row r="218" spans="1:112" ht="15">
      <c r="A218" s="133"/>
      <c r="B218" s="134"/>
      <c r="C218" s="134"/>
      <c r="D218" s="134"/>
      <c r="E218" s="135"/>
      <c r="F218" s="134"/>
      <c r="G218" s="134"/>
      <c r="H218" s="135"/>
      <c r="I218" s="134"/>
      <c r="J218" s="134"/>
      <c r="K218" s="134"/>
      <c r="L218" s="134"/>
      <c r="M218" s="134"/>
      <c r="N218" s="134"/>
      <c r="O218" s="134"/>
      <c r="P218" s="136"/>
      <c r="Q218" s="134"/>
      <c r="R218" s="134"/>
      <c r="U218" s="68"/>
      <c r="CP218" s="68"/>
      <c r="DH218" s="68"/>
    </row>
    <row r="219" spans="1:112" ht="15">
      <c r="A219" s="133"/>
      <c r="B219" s="134"/>
      <c r="C219" s="134"/>
      <c r="D219" s="134"/>
      <c r="E219" s="135"/>
      <c r="F219" s="134"/>
      <c r="G219" s="134"/>
      <c r="H219" s="135"/>
      <c r="I219" s="134"/>
      <c r="J219" s="134"/>
      <c r="K219" s="134"/>
      <c r="L219" s="134"/>
      <c r="M219" s="134"/>
      <c r="N219" s="134"/>
      <c r="O219" s="134"/>
      <c r="P219" s="136"/>
      <c r="Q219" s="134"/>
      <c r="R219" s="134"/>
      <c r="U219" s="68"/>
      <c r="CP219" s="68"/>
      <c r="DH219" s="68"/>
    </row>
    <row r="220" spans="1:112" ht="15">
      <c r="A220" s="133"/>
      <c r="B220" s="134"/>
      <c r="C220" s="134"/>
      <c r="D220" s="134"/>
      <c r="E220" s="135"/>
      <c r="F220" s="134"/>
      <c r="G220" s="134"/>
      <c r="H220" s="135"/>
      <c r="I220" s="134"/>
      <c r="J220" s="134"/>
      <c r="K220" s="134"/>
      <c r="L220" s="134"/>
      <c r="M220" s="134"/>
      <c r="N220" s="134"/>
      <c r="O220" s="134"/>
      <c r="P220" s="136"/>
      <c r="Q220" s="134"/>
      <c r="R220" s="134"/>
      <c r="U220" s="68"/>
      <c r="CP220" s="68"/>
      <c r="DH220" s="68"/>
    </row>
    <row r="221" spans="1:112" ht="15">
      <c r="A221" s="133"/>
      <c r="B221" s="134"/>
      <c r="C221" s="134"/>
      <c r="D221" s="134"/>
      <c r="E221" s="135"/>
      <c r="F221" s="134"/>
      <c r="G221" s="134"/>
      <c r="H221" s="135"/>
      <c r="I221" s="134"/>
      <c r="J221" s="134"/>
      <c r="K221" s="134"/>
      <c r="L221" s="134"/>
      <c r="M221" s="134"/>
      <c r="N221" s="134"/>
      <c r="O221" s="134"/>
      <c r="P221" s="136"/>
      <c r="Q221" s="134"/>
      <c r="R221" s="134"/>
      <c r="U221" s="68"/>
      <c r="CP221" s="68"/>
      <c r="DH221" s="68"/>
    </row>
    <row r="222" spans="1:112" ht="15">
      <c r="A222" s="133"/>
      <c r="B222" s="134"/>
      <c r="C222" s="134"/>
      <c r="D222" s="134"/>
      <c r="E222" s="135"/>
      <c r="F222" s="134"/>
      <c r="G222" s="134"/>
      <c r="H222" s="135"/>
      <c r="I222" s="134"/>
      <c r="J222" s="134"/>
      <c r="K222" s="134"/>
      <c r="L222" s="134"/>
      <c r="M222" s="134"/>
      <c r="N222" s="134"/>
      <c r="O222" s="134"/>
      <c r="P222" s="136"/>
      <c r="Q222" s="134"/>
      <c r="R222" s="134"/>
      <c r="U222" s="68"/>
      <c r="CP222" s="68"/>
      <c r="DH222" s="68"/>
    </row>
    <row r="223" spans="1:112" ht="15">
      <c r="A223" s="133"/>
      <c r="B223" s="134"/>
      <c r="C223" s="134"/>
      <c r="D223" s="134"/>
      <c r="E223" s="135"/>
      <c r="F223" s="134"/>
      <c r="G223" s="134"/>
      <c r="H223" s="135"/>
      <c r="I223" s="134"/>
      <c r="J223" s="134"/>
      <c r="K223" s="134"/>
      <c r="L223" s="134"/>
      <c r="M223" s="134"/>
      <c r="N223" s="134"/>
      <c r="O223" s="134"/>
      <c r="P223" s="136"/>
      <c r="Q223" s="134"/>
      <c r="R223" s="134"/>
      <c r="U223" s="68"/>
      <c r="CP223" s="68"/>
      <c r="DH223" s="68"/>
    </row>
    <row r="224" spans="1:112" ht="15">
      <c r="A224" s="133"/>
      <c r="B224" s="134"/>
      <c r="C224" s="134"/>
      <c r="D224" s="134"/>
      <c r="E224" s="135"/>
      <c r="F224" s="134"/>
      <c r="G224" s="134"/>
      <c r="H224" s="135"/>
      <c r="I224" s="134"/>
      <c r="J224" s="134"/>
      <c r="K224" s="134"/>
      <c r="L224" s="134"/>
      <c r="M224" s="134"/>
      <c r="N224" s="134"/>
      <c r="O224" s="134"/>
      <c r="P224" s="136"/>
      <c r="Q224" s="134"/>
      <c r="R224" s="134"/>
      <c r="U224" s="68"/>
      <c r="CP224" s="68"/>
      <c r="DH224" s="68"/>
    </row>
    <row r="225" spans="1:112" ht="15">
      <c r="A225" s="133"/>
      <c r="B225" s="134"/>
      <c r="C225" s="134"/>
      <c r="D225" s="134"/>
      <c r="E225" s="135"/>
      <c r="F225" s="134"/>
      <c r="G225" s="134"/>
      <c r="H225" s="135"/>
      <c r="I225" s="134"/>
      <c r="J225" s="134"/>
      <c r="K225" s="134"/>
      <c r="L225" s="134"/>
      <c r="M225" s="134"/>
      <c r="N225" s="134"/>
      <c r="O225" s="134"/>
      <c r="P225" s="136"/>
      <c r="Q225" s="134"/>
      <c r="R225" s="134"/>
      <c r="U225" s="68"/>
      <c r="CP225" s="68"/>
      <c r="DH225" s="68"/>
    </row>
    <row r="226" spans="1:112" ht="15">
      <c r="A226" s="133"/>
      <c r="B226" s="134"/>
      <c r="C226" s="134"/>
      <c r="D226" s="134"/>
      <c r="E226" s="135"/>
      <c r="F226" s="134"/>
      <c r="G226" s="134"/>
      <c r="H226" s="135"/>
      <c r="I226" s="134"/>
      <c r="J226" s="134"/>
      <c r="K226" s="134"/>
      <c r="L226" s="134"/>
      <c r="M226" s="134"/>
      <c r="N226" s="134"/>
      <c r="O226" s="134"/>
      <c r="P226" s="136"/>
      <c r="Q226" s="134"/>
      <c r="R226" s="134"/>
      <c r="U226" s="68"/>
      <c r="CP226" s="68"/>
      <c r="DH226" s="68"/>
    </row>
    <row r="227" spans="1:112" ht="15">
      <c r="A227" s="133"/>
      <c r="B227" s="134"/>
      <c r="C227" s="134"/>
      <c r="D227" s="134"/>
      <c r="E227" s="135"/>
      <c r="F227" s="134"/>
      <c r="G227" s="134"/>
      <c r="H227" s="135"/>
      <c r="I227" s="134"/>
      <c r="J227" s="134"/>
      <c r="K227" s="134"/>
      <c r="L227" s="134"/>
      <c r="M227" s="134"/>
      <c r="N227" s="134"/>
      <c r="O227" s="134"/>
      <c r="P227" s="136"/>
      <c r="Q227" s="134"/>
      <c r="R227" s="134"/>
      <c r="U227" s="68"/>
      <c r="CP227" s="68"/>
      <c r="DH227" s="68"/>
    </row>
    <row r="228" spans="1:112" ht="15">
      <c r="A228" s="133"/>
      <c r="B228" s="134"/>
      <c r="C228" s="134"/>
      <c r="D228" s="134"/>
      <c r="E228" s="135"/>
      <c r="F228" s="134"/>
      <c r="G228" s="134"/>
      <c r="H228" s="135"/>
      <c r="I228" s="134"/>
      <c r="J228" s="134"/>
      <c r="K228" s="134"/>
      <c r="L228" s="134"/>
      <c r="M228" s="134"/>
      <c r="N228" s="134"/>
      <c r="O228" s="134"/>
      <c r="P228" s="136"/>
      <c r="Q228" s="134"/>
      <c r="R228" s="134"/>
      <c r="U228" s="68"/>
      <c r="CP228" s="68"/>
      <c r="DH228" s="68"/>
    </row>
    <row r="229" spans="1:112" ht="15">
      <c r="A229" s="133"/>
      <c r="B229" s="134"/>
      <c r="C229" s="134"/>
      <c r="D229" s="134"/>
      <c r="E229" s="135"/>
      <c r="F229" s="134"/>
      <c r="G229" s="134"/>
      <c r="H229" s="135"/>
      <c r="I229" s="134"/>
      <c r="J229" s="134"/>
      <c r="K229" s="134"/>
      <c r="L229" s="134"/>
      <c r="M229" s="134"/>
      <c r="N229" s="134"/>
      <c r="O229" s="134"/>
      <c r="P229" s="136"/>
      <c r="Q229" s="134"/>
      <c r="R229" s="134"/>
      <c r="U229" s="68"/>
      <c r="CP229" s="68"/>
      <c r="DH229" s="68"/>
    </row>
    <row r="230" spans="1:112" ht="15">
      <c r="A230" s="133"/>
      <c r="B230" s="134"/>
      <c r="C230" s="134"/>
      <c r="D230" s="134"/>
      <c r="E230" s="135"/>
      <c r="F230" s="134"/>
      <c r="G230" s="134"/>
      <c r="H230" s="135"/>
      <c r="I230" s="134"/>
      <c r="J230" s="134"/>
      <c r="K230" s="134"/>
      <c r="L230" s="134"/>
      <c r="M230" s="134"/>
      <c r="N230" s="134"/>
      <c r="O230" s="134"/>
      <c r="P230" s="136"/>
      <c r="Q230" s="134"/>
      <c r="R230" s="134"/>
      <c r="U230" s="68"/>
      <c r="CP230" s="68"/>
      <c r="DH230" s="68"/>
    </row>
    <row r="231" spans="1:112" ht="15">
      <c r="A231" s="133"/>
      <c r="B231" s="134"/>
      <c r="C231" s="134"/>
      <c r="D231" s="134"/>
      <c r="E231" s="135"/>
      <c r="F231" s="134"/>
      <c r="G231" s="134"/>
      <c r="H231" s="135"/>
      <c r="I231" s="134"/>
      <c r="J231" s="134"/>
      <c r="K231" s="134"/>
      <c r="L231" s="134"/>
      <c r="M231" s="134"/>
      <c r="N231" s="134"/>
      <c r="O231" s="134"/>
      <c r="P231" s="136"/>
      <c r="Q231" s="134"/>
      <c r="R231" s="134"/>
      <c r="U231" s="68"/>
      <c r="CP231" s="68"/>
      <c r="DH231" s="68"/>
    </row>
    <row r="232" spans="1:112" ht="15">
      <c r="A232" s="133"/>
      <c r="B232" s="134"/>
      <c r="C232" s="134"/>
      <c r="D232" s="134"/>
      <c r="E232" s="135"/>
      <c r="F232" s="134"/>
      <c r="G232" s="134"/>
      <c r="H232" s="135"/>
      <c r="I232" s="134"/>
      <c r="J232" s="134"/>
      <c r="K232" s="134"/>
      <c r="L232" s="134"/>
      <c r="M232" s="134"/>
      <c r="N232" s="134"/>
      <c r="O232" s="134"/>
      <c r="P232" s="136"/>
      <c r="Q232" s="134"/>
      <c r="R232" s="134"/>
      <c r="U232" s="68"/>
      <c r="CP232" s="68"/>
      <c r="DH232" s="68"/>
    </row>
    <row r="233" spans="1:112" ht="15">
      <c r="A233" s="133"/>
      <c r="B233" s="134"/>
      <c r="C233" s="134"/>
      <c r="D233" s="134"/>
      <c r="E233" s="135"/>
      <c r="F233" s="134"/>
      <c r="G233" s="134"/>
      <c r="H233" s="135"/>
      <c r="I233" s="134"/>
      <c r="J233" s="134"/>
      <c r="K233" s="134"/>
      <c r="L233" s="134"/>
      <c r="M233" s="134"/>
      <c r="N233" s="134"/>
      <c r="O233" s="134"/>
      <c r="P233" s="136"/>
      <c r="Q233" s="134"/>
      <c r="R233" s="134"/>
      <c r="U233" s="68"/>
      <c r="CP233" s="68"/>
      <c r="DH233" s="68"/>
    </row>
    <row r="234" spans="1:112" ht="15">
      <c r="A234" s="133"/>
      <c r="B234" s="134"/>
      <c r="C234" s="134"/>
      <c r="D234" s="134"/>
      <c r="E234" s="135"/>
      <c r="F234" s="134"/>
      <c r="G234" s="134"/>
      <c r="H234" s="135"/>
      <c r="I234" s="134"/>
      <c r="J234" s="134"/>
      <c r="K234" s="134"/>
      <c r="L234" s="134"/>
      <c r="M234" s="134"/>
      <c r="N234" s="134"/>
      <c r="O234" s="134"/>
      <c r="P234" s="136"/>
      <c r="Q234" s="134"/>
      <c r="R234" s="134"/>
      <c r="U234" s="68"/>
      <c r="CP234" s="68"/>
      <c r="DH234" s="68"/>
    </row>
    <row r="235" spans="1:112" ht="15">
      <c r="A235" s="133"/>
      <c r="B235" s="134"/>
      <c r="C235" s="134"/>
      <c r="D235" s="134"/>
      <c r="E235" s="135"/>
      <c r="F235" s="134"/>
      <c r="G235" s="134"/>
      <c r="H235" s="135"/>
      <c r="I235" s="134"/>
      <c r="J235" s="134"/>
      <c r="K235" s="134"/>
      <c r="L235" s="134"/>
      <c r="M235" s="134"/>
      <c r="N235" s="134"/>
      <c r="O235" s="134"/>
      <c r="P235" s="136"/>
      <c r="Q235" s="134"/>
      <c r="R235" s="134"/>
      <c r="U235" s="68"/>
      <c r="CP235" s="68"/>
      <c r="DH235" s="68"/>
    </row>
    <row r="236" spans="1:112" ht="15">
      <c r="A236" s="133"/>
      <c r="B236" s="134"/>
      <c r="C236" s="134"/>
      <c r="D236" s="134"/>
      <c r="E236" s="135"/>
      <c r="F236" s="134"/>
      <c r="G236" s="134"/>
      <c r="H236" s="135"/>
      <c r="I236" s="134"/>
      <c r="J236" s="134"/>
      <c r="K236" s="134"/>
      <c r="L236" s="134"/>
      <c r="M236" s="134"/>
      <c r="N236" s="134"/>
      <c r="O236" s="134"/>
      <c r="P236" s="136"/>
      <c r="Q236" s="134"/>
      <c r="R236" s="134"/>
      <c r="U236" s="68"/>
      <c r="CP236" s="68"/>
      <c r="DH236" s="68"/>
    </row>
    <row r="237" spans="1:112" ht="15">
      <c r="A237" s="133"/>
      <c r="B237" s="134"/>
      <c r="C237" s="134"/>
      <c r="D237" s="134"/>
      <c r="E237" s="135"/>
      <c r="F237" s="134"/>
      <c r="G237" s="134"/>
      <c r="H237" s="135"/>
      <c r="I237" s="134"/>
      <c r="J237" s="134"/>
      <c r="K237" s="134"/>
      <c r="L237" s="134"/>
      <c r="M237" s="134"/>
      <c r="N237" s="134"/>
      <c r="O237" s="134"/>
      <c r="P237" s="136"/>
      <c r="Q237" s="134"/>
      <c r="R237" s="134"/>
      <c r="U237" s="68"/>
      <c r="CP237" s="68"/>
      <c r="DH237" s="68"/>
    </row>
    <row r="238" spans="1:112" ht="15">
      <c r="A238" s="133"/>
      <c r="B238" s="134"/>
      <c r="C238" s="134"/>
      <c r="D238" s="134"/>
      <c r="E238" s="135"/>
      <c r="F238" s="134"/>
      <c r="G238" s="134"/>
      <c r="H238" s="135"/>
      <c r="I238" s="134"/>
      <c r="J238" s="134"/>
      <c r="K238" s="134"/>
      <c r="L238" s="134"/>
      <c r="M238" s="134"/>
      <c r="N238" s="134"/>
      <c r="O238" s="134"/>
      <c r="P238" s="136"/>
      <c r="Q238" s="134"/>
      <c r="R238" s="134"/>
      <c r="U238" s="68"/>
      <c r="CP238" s="68"/>
      <c r="DH238" s="68"/>
    </row>
    <row r="239" spans="1:112" ht="15">
      <c r="A239" s="133"/>
      <c r="B239" s="134"/>
      <c r="C239" s="134"/>
      <c r="D239" s="134"/>
      <c r="E239" s="135"/>
      <c r="F239" s="134"/>
      <c r="G239" s="134"/>
      <c r="H239" s="135"/>
      <c r="I239" s="134"/>
      <c r="J239" s="134"/>
      <c r="K239" s="134"/>
      <c r="L239" s="134"/>
      <c r="M239" s="134"/>
      <c r="N239" s="134"/>
      <c r="O239" s="134"/>
      <c r="P239" s="136"/>
      <c r="Q239" s="134"/>
      <c r="R239" s="134"/>
      <c r="U239" s="68"/>
      <c r="CP239" s="68"/>
      <c r="DH239" s="68"/>
    </row>
    <row r="240" spans="1:112" ht="15">
      <c r="A240" s="133"/>
      <c r="B240" s="134"/>
      <c r="C240" s="134"/>
      <c r="D240" s="134"/>
      <c r="E240" s="135"/>
      <c r="F240" s="134"/>
      <c r="G240" s="134"/>
      <c r="H240" s="135"/>
      <c r="I240" s="134"/>
      <c r="J240" s="134"/>
      <c r="K240" s="134"/>
      <c r="L240" s="134"/>
      <c r="M240" s="134"/>
      <c r="N240" s="134"/>
      <c r="O240" s="134"/>
      <c r="P240" s="136"/>
      <c r="Q240" s="134"/>
      <c r="R240" s="134"/>
      <c r="U240" s="68"/>
      <c r="CP240" s="68"/>
      <c r="DH240" s="68"/>
    </row>
    <row r="241" spans="1:112" ht="15">
      <c r="A241" s="133"/>
      <c r="B241" s="134"/>
      <c r="C241" s="134"/>
      <c r="D241" s="134"/>
      <c r="E241" s="135"/>
      <c r="F241" s="134"/>
      <c r="G241" s="134"/>
      <c r="H241" s="135"/>
      <c r="I241" s="134"/>
      <c r="J241" s="134"/>
      <c r="K241" s="134"/>
      <c r="L241" s="134"/>
      <c r="M241" s="134"/>
      <c r="N241" s="134"/>
      <c r="O241" s="134"/>
      <c r="P241" s="136"/>
      <c r="Q241" s="134"/>
      <c r="R241" s="134"/>
      <c r="U241" s="68"/>
      <c r="CP241" s="68"/>
      <c r="DH241" s="68"/>
    </row>
    <row r="242" spans="1:112" ht="15">
      <c r="A242" s="133"/>
      <c r="B242" s="134"/>
      <c r="C242" s="134"/>
      <c r="D242" s="134"/>
      <c r="E242" s="135"/>
      <c r="F242" s="134"/>
      <c r="G242" s="134"/>
      <c r="H242" s="135"/>
      <c r="I242" s="134"/>
      <c r="J242" s="134"/>
      <c r="K242" s="134"/>
      <c r="L242" s="134"/>
      <c r="M242" s="134"/>
      <c r="N242" s="134"/>
      <c r="O242" s="134"/>
      <c r="P242" s="136"/>
      <c r="Q242" s="134"/>
      <c r="R242" s="134"/>
      <c r="U242" s="68"/>
      <c r="CP242" s="68"/>
      <c r="DH242" s="68"/>
    </row>
    <row r="243" spans="1:112" ht="15">
      <c r="A243" s="133"/>
      <c r="B243" s="134"/>
      <c r="C243" s="134"/>
      <c r="D243" s="134"/>
      <c r="E243" s="135"/>
      <c r="F243" s="134"/>
      <c r="G243" s="134"/>
      <c r="H243" s="135"/>
      <c r="I243" s="134"/>
      <c r="J243" s="134"/>
      <c r="K243" s="134"/>
      <c r="L243" s="134"/>
      <c r="M243" s="134"/>
      <c r="N243" s="134"/>
      <c r="O243" s="134"/>
      <c r="P243" s="136"/>
      <c r="Q243" s="134"/>
      <c r="R243" s="134"/>
      <c r="U243" s="68"/>
      <c r="CP243" s="68"/>
      <c r="DH243" s="68"/>
    </row>
    <row r="244" spans="1:112" ht="15">
      <c r="A244" s="133"/>
      <c r="B244" s="134"/>
      <c r="C244" s="134"/>
      <c r="D244" s="134"/>
      <c r="E244" s="135"/>
      <c r="F244" s="134"/>
      <c r="G244" s="134"/>
      <c r="H244" s="135"/>
      <c r="I244" s="134"/>
      <c r="J244" s="134"/>
      <c r="K244" s="134"/>
      <c r="L244" s="134"/>
      <c r="M244" s="134"/>
      <c r="N244" s="134"/>
      <c r="O244" s="134"/>
      <c r="P244" s="136"/>
      <c r="Q244" s="134"/>
      <c r="R244" s="134"/>
      <c r="U244" s="68"/>
      <c r="CP244" s="68"/>
      <c r="DH244" s="68"/>
    </row>
    <row r="245" spans="1:112" ht="15">
      <c r="A245" s="133"/>
      <c r="B245" s="134"/>
      <c r="C245" s="134"/>
      <c r="D245" s="134"/>
      <c r="E245" s="135"/>
      <c r="F245" s="134"/>
      <c r="G245" s="134"/>
      <c r="H245" s="135"/>
      <c r="I245" s="134"/>
      <c r="J245" s="134"/>
      <c r="K245" s="134"/>
      <c r="L245" s="134"/>
      <c r="M245" s="134"/>
      <c r="N245" s="134"/>
      <c r="O245" s="134"/>
      <c r="P245" s="136"/>
      <c r="Q245" s="134"/>
      <c r="R245" s="134"/>
      <c r="U245" s="68"/>
      <c r="CP245" s="68"/>
      <c r="DH245" s="68"/>
    </row>
    <row r="246" spans="1:112" ht="15">
      <c r="A246" s="133"/>
      <c r="B246" s="134"/>
      <c r="C246" s="134"/>
      <c r="D246" s="134"/>
      <c r="E246" s="135"/>
      <c r="F246" s="134"/>
      <c r="G246" s="134"/>
      <c r="H246" s="135"/>
      <c r="I246" s="134"/>
      <c r="J246" s="134"/>
      <c r="K246" s="134"/>
      <c r="L246" s="134"/>
      <c r="M246" s="134"/>
      <c r="N246" s="134"/>
      <c r="O246" s="134"/>
      <c r="P246" s="136"/>
      <c r="Q246" s="134"/>
      <c r="R246" s="134"/>
      <c r="U246" s="68"/>
      <c r="CP246" s="68"/>
      <c r="DH246" s="68"/>
    </row>
    <row r="247" spans="1:112" ht="15">
      <c r="A247" s="133"/>
      <c r="B247" s="134"/>
      <c r="C247" s="134"/>
      <c r="D247" s="134"/>
      <c r="E247" s="135"/>
      <c r="F247" s="134"/>
      <c r="G247" s="134"/>
      <c r="H247" s="135"/>
      <c r="I247" s="134"/>
      <c r="J247" s="134"/>
      <c r="K247" s="134"/>
      <c r="L247" s="134"/>
      <c r="M247" s="134"/>
      <c r="N247" s="134"/>
      <c r="O247" s="134"/>
      <c r="P247" s="136"/>
      <c r="Q247" s="134"/>
      <c r="R247" s="134"/>
      <c r="U247" s="68"/>
      <c r="CP247" s="68"/>
      <c r="DH247" s="68"/>
    </row>
    <row r="248" spans="1:112" ht="15">
      <c r="A248" s="133"/>
      <c r="B248" s="134"/>
      <c r="C248" s="134"/>
      <c r="D248" s="134"/>
      <c r="E248" s="135"/>
      <c r="F248" s="134"/>
      <c r="G248" s="134"/>
      <c r="H248" s="135"/>
      <c r="I248" s="134"/>
      <c r="J248" s="134"/>
      <c r="K248" s="134"/>
      <c r="L248" s="134"/>
      <c r="M248" s="134"/>
      <c r="N248" s="134"/>
      <c r="O248" s="134"/>
      <c r="P248" s="136"/>
      <c r="Q248" s="134"/>
      <c r="R248" s="134"/>
      <c r="U248" s="68"/>
      <c r="CP248" s="68"/>
      <c r="DH248" s="68"/>
    </row>
    <row r="249" spans="1:112" ht="15">
      <c r="A249" s="133"/>
      <c r="B249" s="134"/>
      <c r="C249" s="134"/>
      <c r="D249" s="134"/>
      <c r="E249" s="135"/>
      <c r="F249" s="134"/>
      <c r="G249" s="134"/>
      <c r="H249" s="135"/>
      <c r="I249" s="134"/>
      <c r="J249" s="134"/>
      <c r="K249" s="134"/>
      <c r="L249" s="134"/>
      <c r="M249" s="134"/>
      <c r="N249" s="134"/>
      <c r="O249" s="134"/>
      <c r="P249" s="136"/>
      <c r="Q249" s="134"/>
      <c r="R249" s="134"/>
      <c r="U249" s="68"/>
      <c r="CP249" s="68"/>
      <c r="DH249" s="68"/>
    </row>
    <row r="250" spans="1:112" ht="15">
      <c r="A250" s="133"/>
      <c r="B250" s="134"/>
      <c r="C250" s="134"/>
      <c r="D250" s="134"/>
      <c r="E250" s="135"/>
      <c r="F250" s="134"/>
      <c r="G250" s="134"/>
      <c r="H250" s="135"/>
      <c r="I250" s="134"/>
      <c r="J250" s="134"/>
      <c r="K250" s="134"/>
      <c r="L250" s="134"/>
      <c r="M250" s="134"/>
      <c r="N250" s="134"/>
      <c r="O250" s="134"/>
      <c r="P250" s="136"/>
      <c r="Q250" s="134"/>
      <c r="R250" s="134"/>
      <c r="U250" s="68"/>
      <c r="CP250" s="68"/>
      <c r="DH250" s="68"/>
    </row>
    <row r="251" spans="1:112" ht="15">
      <c r="A251" s="133"/>
      <c r="B251" s="134"/>
      <c r="C251" s="134"/>
      <c r="D251" s="134"/>
      <c r="E251" s="135"/>
      <c r="F251" s="134"/>
      <c r="G251" s="134"/>
      <c r="H251" s="135"/>
      <c r="I251" s="134"/>
      <c r="J251" s="134"/>
      <c r="K251" s="134"/>
      <c r="L251" s="134"/>
      <c r="M251" s="134"/>
      <c r="N251" s="134"/>
      <c r="O251" s="134"/>
      <c r="P251" s="136"/>
      <c r="Q251" s="134"/>
      <c r="R251" s="134"/>
      <c r="U251" s="68"/>
      <c r="CP251" s="68"/>
      <c r="DH251" s="68"/>
    </row>
    <row r="252" spans="1:112" ht="15">
      <c r="A252" s="133"/>
      <c r="B252" s="134"/>
      <c r="C252" s="134"/>
      <c r="D252" s="134"/>
      <c r="E252" s="135"/>
      <c r="F252" s="134"/>
      <c r="G252" s="134"/>
      <c r="H252" s="135"/>
      <c r="I252" s="134"/>
      <c r="J252" s="134"/>
      <c r="K252" s="134"/>
      <c r="L252" s="134"/>
      <c r="M252" s="134"/>
      <c r="N252" s="134"/>
      <c r="O252" s="134"/>
      <c r="P252" s="136"/>
      <c r="Q252" s="134"/>
      <c r="R252" s="134"/>
      <c r="U252" s="68"/>
      <c r="CP252" s="68"/>
      <c r="DH252" s="68"/>
    </row>
    <row r="253" spans="1:112" ht="15">
      <c r="A253" s="133"/>
      <c r="B253" s="134"/>
      <c r="C253" s="134"/>
      <c r="D253" s="134"/>
      <c r="E253" s="135"/>
      <c r="F253" s="134"/>
      <c r="G253" s="134"/>
      <c r="H253" s="135"/>
      <c r="I253" s="134"/>
      <c r="J253" s="134"/>
      <c r="K253" s="134"/>
      <c r="L253" s="134"/>
      <c r="M253" s="134"/>
      <c r="N253" s="134"/>
      <c r="O253" s="134"/>
      <c r="P253" s="136"/>
      <c r="Q253" s="134"/>
      <c r="R253" s="134"/>
      <c r="U253" s="68"/>
      <c r="CP253" s="68"/>
      <c r="DH253" s="68"/>
    </row>
    <row r="254" spans="1:112" ht="15">
      <c r="A254" s="133"/>
      <c r="B254" s="134"/>
      <c r="C254" s="134"/>
      <c r="D254" s="134"/>
      <c r="E254" s="135"/>
      <c r="F254" s="134"/>
      <c r="G254" s="134"/>
      <c r="H254" s="135"/>
      <c r="I254" s="134"/>
      <c r="J254" s="134"/>
      <c r="K254" s="134"/>
      <c r="L254" s="134"/>
      <c r="M254" s="134"/>
      <c r="N254" s="134"/>
      <c r="O254" s="134"/>
      <c r="P254" s="136"/>
      <c r="Q254" s="134"/>
      <c r="R254" s="134"/>
      <c r="U254" s="68"/>
      <c r="CP254" s="68"/>
      <c r="DH254" s="68"/>
    </row>
    <row r="255" spans="1:112" ht="15">
      <c r="A255" s="133"/>
      <c r="B255" s="134"/>
      <c r="C255" s="134"/>
      <c r="D255" s="134"/>
      <c r="E255" s="135"/>
      <c r="F255" s="134"/>
      <c r="G255" s="134"/>
      <c r="H255" s="135"/>
      <c r="I255" s="134"/>
      <c r="J255" s="134"/>
      <c r="K255" s="134"/>
      <c r="L255" s="134"/>
      <c r="M255" s="134"/>
      <c r="N255" s="134"/>
      <c r="O255" s="134"/>
      <c r="P255" s="136"/>
      <c r="Q255" s="134"/>
      <c r="R255" s="134"/>
      <c r="U255" s="68"/>
      <c r="CP255" s="68"/>
      <c r="DH255" s="68"/>
    </row>
    <row r="256" spans="1:112" ht="15">
      <c r="A256" s="133"/>
      <c r="B256" s="134"/>
      <c r="C256" s="134"/>
      <c r="D256" s="134"/>
      <c r="E256" s="135"/>
      <c r="F256" s="134"/>
      <c r="G256" s="134"/>
      <c r="H256" s="135"/>
      <c r="I256" s="134"/>
      <c r="J256" s="134"/>
      <c r="K256" s="134"/>
      <c r="L256" s="134"/>
      <c r="M256" s="134"/>
      <c r="N256" s="134"/>
      <c r="O256" s="134"/>
      <c r="P256" s="136"/>
      <c r="Q256" s="134"/>
      <c r="R256" s="134"/>
      <c r="U256" s="68"/>
      <c r="CP256" s="68"/>
      <c r="DH256" s="68"/>
    </row>
    <row r="257" spans="1:112" ht="15">
      <c r="A257" s="133"/>
      <c r="B257" s="134"/>
      <c r="C257" s="134"/>
      <c r="D257" s="134"/>
      <c r="E257" s="135"/>
      <c r="F257" s="134"/>
      <c r="G257" s="134"/>
      <c r="H257" s="135"/>
      <c r="I257" s="134"/>
      <c r="J257" s="134"/>
      <c r="K257" s="134"/>
      <c r="L257" s="134"/>
      <c r="M257" s="134"/>
      <c r="N257" s="134"/>
      <c r="O257" s="134"/>
      <c r="P257" s="136"/>
      <c r="Q257" s="134"/>
      <c r="R257" s="134"/>
      <c r="U257" s="68"/>
      <c r="CP257" s="68"/>
      <c r="DH257" s="68"/>
    </row>
    <row r="258" spans="1:112" ht="15">
      <c r="A258" s="133"/>
      <c r="B258" s="134"/>
      <c r="C258" s="134"/>
      <c r="D258" s="134"/>
      <c r="E258" s="135"/>
      <c r="F258" s="134"/>
      <c r="G258" s="134"/>
      <c r="H258" s="135"/>
      <c r="I258" s="134"/>
      <c r="J258" s="134"/>
      <c r="K258" s="134"/>
      <c r="L258" s="134"/>
      <c r="M258" s="134"/>
      <c r="N258" s="134"/>
      <c r="O258" s="134"/>
      <c r="P258" s="136"/>
      <c r="Q258" s="134"/>
      <c r="R258" s="134"/>
      <c r="U258" s="68"/>
      <c r="CP258" s="68"/>
      <c r="DH258" s="68"/>
    </row>
    <row r="259" spans="1:112" ht="15">
      <c r="A259" s="133"/>
      <c r="B259" s="134"/>
      <c r="C259" s="134"/>
      <c r="D259" s="134"/>
      <c r="E259" s="135"/>
      <c r="F259" s="134"/>
      <c r="G259" s="134"/>
      <c r="H259" s="135"/>
      <c r="I259" s="134"/>
      <c r="J259" s="134"/>
      <c r="K259" s="134"/>
      <c r="L259" s="134"/>
      <c r="M259" s="134"/>
      <c r="N259" s="134"/>
      <c r="O259" s="134"/>
      <c r="P259" s="136"/>
      <c r="Q259" s="134"/>
      <c r="R259" s="134"/>
      <c r="U259" s="68"/>
      <c r="CP259" s="68"/>
      <c r="DH259" s="68"/>
    </row>
    <row r="260" spans="1:112" ht="15">
      <c r="A260" s="133"/>
      <c r="B260" s="134"/>
      <c r="C260" s="134"/>
      <c r="D260" s="134"/>
      <c r="E260" s="135"/>
      <c r="F260" s="134"/>
      <c r="G260" s="134"/>
      <c r="H260" s="135"/>
      <c r="I260" s="134"/>
      <c r="J260" s="134"/>
      <c r="K260" s="134"/>
      <c r="L260" s="134"/>
      <c r="M260" s="134"/>
      <c r="N260" s="134"/>
      <c r="O260" s="134"/>
      <c r="P260" s="136"/>
      <c r="Q260" s="134"/>
      <c r="R260" s="134"/>
      <c r="U260" s="68"/>
      <c r="CP260" s="68"/>
      <c r="DH260" s="68"/>
    </row>
    <row r="261" spans="1:112" ht="15">
      <c r="A261" s="133"/>
      <c r="B261" s="134"/>
      <c r="C261" s="134"/>
      <c r="D261" s="134"/>
      <c r="E261" s="135"/>
      <c r="F261" s="134"/>
      <c r="G261" s="134"/>
      <c r="H261" s="135"/>
      <c r="I261" s="134"/>
      <c r="J261" s="134"/>
      <c r="K261" s="134"/>
      <c r="L261" s="134"/>
      <c r="M261" s="134"/>
      <c r="N261" s="134"/>
      <c r="O261" s="134"/>
      <c r="P261" s="136"/>
      <c r="Q261" s="134"/>
      <c r="R261" s="134"/>
      <c r="U261" s="68"/>
      <c r="CP261" s="68"/>
      <c r="DH261" s="68"/>
    </row>
    <row r="262" spans="1:112" ht="15">
      <c r="A262" s="133"/>
      <c r="B262" s="134"/>
      <c r="C262" s="134"/>
      <c r="D262" s="134"/>
      <c r="E262" s="135"/>
      <c r="F262" s="134"/>
      <c r="G262" s="134"/>
      <c r="H262" s="135"/>
      <c r="I262" s="134"/>
      <c r="J262" s="134"/>
      <c r="K262" s="134"/>
      <c r="L262" s="134"/>
      <c r="M262" s="134"/>
      <c r="N262" s="134"/>
      <c r="O262" s="134"/>
      <c r="P262" s="136"/>
      <c r="Q262" s="134"/>
      <c r="R262" s="134"/>
      <c r="U262" s="68"/>
      <c r="CP262" s="68"/>
      <c r="DH262" s="68"/>
    </row>
    <row r="263" spans="1:112" ht="15">
      <c r="A263" s="133"/>
      <c r="B263" s="134"/>
      <c r="C263" s="134"/>
      <c r="D263" s="134"/>
      <c r="E263" s="135"/>
      <c r="F263" s="134"/>
      <c r="G263" s="134"/>
      <c r="H263" s="135"/>
      <c r="I263" s="134"/>
      <c r="J263" s="134"/>
      <c r="K263" s="134"/>
      <c r="L263" s="134"/>
      <c r="M263" s="134"/>
      <c r="N263" s="134"/>
      <c r="O263" s="134"/>
      <c r="P263" s="136"/>
      <c r="Q263" s="134"/>
      <c r="R263" s="134"/>
      <c r="U263" s="68"/>
      <c r="CP263" s="68"/>
      <c r="DH263" s="68"/>
    </row>
    <row r="264" spans="1:112" ht="15">
      <c r="A264" s="133"/>
      <c r="B264" s="134"/>
      <c r="C264" s="134"/>
      <c r="D264" s="134"/>
      <c r="E264" s="135"/>
      <c r="F264" s="134"/>
      <c r="G264" s="134"/>
      <c r="H264" s="135"/>
      <c r="I264" s="134"/>
      <c r="J264" s="134"/>
      <c r="K264" s="134"/>
      <c r="L264" s="134"/>
      <c r="M264" s="134"/>
      <c r="N264" s="134"/>
      <c r="O264" s="134"/>
      <c r="P264" s="136"/>
      <c r="Q264" s="134"/>
      <c r="R264" s="134"/>
      <c r="U264" s="68"/>
      <c r="CP264" s="68"/>
      <c r="DH264" s="68"/>
    </row>
    <row r="265" spans="1:112" ht="15">
      <c r="A265" s="133"/>
      <c r="B265" s="134"/>
      <c r="C265" s="134"/>
      <c r="D265" s="134"/>
      <c r="E265" s="135"/>
      <c r="F265" s="134"/>
      <c r="G265" s="134"/>
      <c r="H265" s="135"/>
      <c r="I265" s="134"/>
      <c r="J265" s="134"/>
      <c r="K265" s="134"/>
      <c r="L265" s="134"/>
      <c r="M265" s="134"/>
      <c r="N265" s="134"/>
      <c r="O265" s="134"/>
      <c r="P265" s="136"/>
      <c r="Q265" s="134"/>
      <c r="R265" s="134"/>
      <c r="U265" s="68"/>
      <c r="CP265" s="68"/>
      <c r="DH265" s="68"/>
    </row>
    <row r="266" spans="1:112" ht="15">
      <c r="A266" s="133"/>
      <c r="B266" s="134"/>
      <c r="C266" s="134"/>
      <c r="D266" s="134"/>
      <c r="E266" s="135"/>
      <c r="F266" s="134"/>
      <c r="G266" s="134"/>
      <c r="H266" s="135"/>
      <c r="I266" s="134"/>
      <c r="J266" s="134"/>
      <c r="K266" s="134"/>
      <c r="L266" s="134"/>
      <c r="M266" s="134"/>
      <c r="N266" s="134"/>
      <c r="O266" s="134"/>
      <c r="P266" s="136"/>
      <c r="Q266" s="134"/>
      <c r="R266" s="134"/>
      <c r="U266" s="68"/>
      <c r="CP266" s="68"/>
      <c r="DH266" s="68"/>
    </row>
    <row r="267" spans="1:112" ht="15">
      <c r="A267" s="133"/>
      <c r="B267" s="134"/>
      <c r="C267" s="134"/>
      <c r="D267" s="134"/>
      <c r="E267" s="135"/>
      <c r="F267" s="134"/>
      <c r="G267" s="134"/>
      <c r="H267" s="135"/>
      <c r="I267" s="134"/>
      <c r="J267" s="134"/>
      <c r="K267" s="134"/>
      <c r="L267" s="134"/>
      <c r="M267" s="134"/>
      <c r="N267" s="134"/>
      <c r="O267" s="134"/>
      <c r="P267" s="136"/>
      <c r="Q267" s="134"/>
      <c r="R267" s="134"/>
      <c r="U267" s="68"/>
      <c r="CP267" s="68"/>
      <c r="DH267" s="68"/>
    </row>
    <row r="268" spans="1:112" ht="15">
      <c r="A268" s="133"/>
      <c r="B268" s="134"/>
      <c r="C268" s="134"/>
      <c r="D268" s="134"/>
      <c r="E268" s="135"/>
      <c r="F268" s="134"/>
      <c r="G268" s="134"/>
      <c r="H268" s="135"/>
      <c r="I268" s="134"/>
      <c r="J268" s="134"/>
      <c r="K268" s="134"/>
      <c r="L268" s="134"/>
      <c r="M268" s="134"/>
      <c r="N268" s="134"/>
      <c r="O268" s="134"/>
      <c r="P268" s="136"/>
      <c r="Q268" s="134"/>
      <c r="R268" s="134"/>
      <c r="U268" s="68"/>
      <c r="CP268" s="68"/>
      <c r="DH268" s="68"/>
    </row>
    <row r="269" spans="1:112" ht="15">
      <c r="A269" s="133"/>
      <c r="B269" s="134"/>
      <c r="C269" s="134"/>
      <c r="D269" s="134"/>
      <c r="E269" s="135"/>
      <c r="F269" s="134"/>
      <c r="G269" s="134"/>
      <c r="H269" s="135"/>
      <c r="I269" s="134"/>
      <c r="J269" s="134"/>
      <c r="K269" s="134"/>
      <c r="L269" s="134"/>
      <c r="M269" s="134"/>
      <c r="N269" s="134"/>
      <c r="O269" s="134"/>
      <c r="P269" s="136"/>
      <c r="Q269" s="134"/>
      <c r="R269" s="134"/>
      <c r="U269" s="68"/>
      <c r="CP269" s="68"/>
      <c r="DH269" s="68"/>
    </row>
    <row r="270" spans="1:112" ht="15">
      <c r="A270" s="133"/>
      <c r="B270" s="134"/>
      <c r="C270" s="134"/>
      <c r="D270" s="134"/>
      <c r="E270" s="135"/>
      <c r="F270" s="134"/>
      <c r="G270" s="134"/>
      <c r="H270" s="135"/>
      <c r="I270" s="134"/>
      <c r="J270" s="134"/>
      <c r="K270" s="134"/>
      <c r="L270" s="134"/>
      <c r="M270" s="134"/>
      <c r="N270" s="134"/>
      <c r="O270" s="134"/>
      <c r="P270" s="136"/>
      <c r="Q270" s="134"/>
      <c r="R270" s="134"/>
      <c r="U270" s="68"/>
      <c r="CP270" s="68"/>
      <c r="DH270" s="68"/>
    </row>
    <row r="271" spans="1:112" ht="15">
      <c r="A271" s="133"/>
      <c r="B271" s="134"/>
      <c r="C271" s="134"/>
      <c r="D271" s="134"/>
      <c r="E271" s="135"/>
      <c r="F271" s="134"/>
      <c r="G271" s="134"/>
      <c r="H271" s="135"/>
      <c r="I271" s="134"/>
      <c r="J271" s="134"/>
      <c r="K271" s="134"/>
      <c r="L271" s="134"/>
      <c r="M271" s="134"/>
      <c r="N271" s="134"/>
      <c r="O271" s="134"/>
      <c r="P271" s="136"/>
      <c r="Q271" s="134"/>
      <c r="R271" s="134"/>
      <c r="U271" s="68"/>
      <c r="CP271" s="68"/>
      <c r="DH271" s="68"/>
    </row>
    <row r="272" spans="1:112" ht="15">
      <c r="A272" s="133"/>
      <c r="B272" s="134"/>
      <c r="C272" s="134"/>
      <c r="D272" s="134"/>
      <c r="E272" s="135"/>
      <c r="F272" s="134"/>
      <c r="G272" s="134"/>
      <c r="H272" s="135"/>
      <c r="I272" s="134"/>
      <c r="J272" s="134"/>
      <c r="K272" s="134"/>
      <c r="L272" s="134"/>
      <c r="M272" s="134"/>
      <c r="N272" s="134"/>
      <c r="O272" s="134"/>
      <c r="P272" s="136"/>
      <c r="Q272" s="134"/>
      <c r="R272" s="134"/>
      <c r="U272" s="68"/>
      <c r="CP272" s="68"/>
      <c r="DH272" s="68"/>
    </row>
    <row r="273" spans="1:112" ht="15">
      <c r="A273" s="133"/>
      <c r="B273" s="134"/>
      <c r="C273" s="134"/>
      <c r="D273" s="134"/>
      <c r="E273" s="135"/>
      <c r="F273" s="134"/>
      <c r="G273" s="134"/>
      <c r="H273" s="135"/>
      <c r="I273" s="134"/>
      <c r="J273" s="134"/>
      <c r="K273" s="134"/>
      <c r="L273" s="134"/>
      <c r="M273" s="134"/>
      <c r="N273" s="134"/>
      <c r="O273" s="134"/>
      <c r="P273" s="136"/>
      <c r="Q273" s="134"/>
      <c r="R273" s="134"/>
      <c r="U273" s="68"/>
      <c r="CP273" s="68"/>
      <c r="DH273" s="68"/>
    </row>
    <row r="274" spans="1:112" ht="15">
      <c r="A274" s="133"/>
      <c r="B274" s="134"/>
      <c r="C274" s="134"/>
      <c r="D274" s="134"/>
      <c r="E274" s="135"/>
      <c r="F274" s="134"/>
      <c r="G274" s="134"/>
      <c r="H274" s="135"/>
      <c r="I274" s="134"/>
      <c r="J274" s="134"/>
      <c r="K274" s="134"/>
      <c r="L274" s="134"/>
      <c r="M274" s="134"/>
      <c r="N274" s="134"/>
      <c r="O274" s="134"/>
      <c r="P274" s="136"/>
      <c r="Q274" s="134"/>
      <c r="R274" s="134"/>
      <c r="U274" s="68"/>
      <c r="CP274" s="68"/>
      <c r="DH274" s="68"/>
    </row>
    <row r="275" spans="1:112" ht="15">
      <c r="A275" s="133"/>
      <c r="B275" s="134"/>
      <c r="C275" s="134"/>
      <c r="D275" s="134"/>
      <c r="E275" s="135"/>
      <c r="F275" s="134"/>
      <c r="G275" s="134"/>
      <c r="H275" s="135"/>
      <c r="I275" s="134"/>
      <c r="J275" s="134"/>
      <c r="K275" s="134"/>
      <c r="L275" s="134"/>
      <c r="M275" s="134"/>
      <c r="N275" s="134"/>
      <c r="O275" s="134"/>
      <c r="P275" s="136"/>
      <c r="Q275" s="134"/>
      <c r="R275" s="134"/>
      <c r="U275" s="68"/>
      <c r="CP275" s="68"/>
      <c r="DH275" s="68"/>
    </row>
    <row r="276" spans="1:112" ht="15">
      <c r="A276" s="133"/>
      <c r="B276" s="134"/>
      <c r="C276" s="134"/>
      <c r="D276" s="134"/>
      <c r="E276" s="135"/>
      <c r="F276" s="134"/>
      <c r="G276" s="134"/>
      <c r="H276" s="135"/>
      <c r="I276" s="134"/>
      <c r="J276" s="134"/>
      <c r="K276" s="134"/>
      <c r="L276" s="134"/>
      <c r="M276" s="134"/>
      <c r="N276" s="134"/>
      <c r="O276" s="134"/>
      <c r="P276" s="136"/>
      <c r="Q276" s="134"/>
      <c r="R276" s="134"/>
      <c r="U276" s="68"/>
      <c r="CP276" s="68"/>
      <c r="DH276" s="68"/>
    </row>
    <row r="277" spans="1:112" ht="15">
      <c r="A277" s="133"/>
      <c r="B277" s="134"/>
      <c r="C277" s="134"/>
      <c r="D277" s="134"/>
      <c r="E277" s="135"/>
      <c r="F277" s="134"/>
      <c r="G277" s="134"/>
      <c r="H277" s="135"/>
      <c r="I277" s="134"/>
      <c r="J277" s="134"/>
      <c r="K277" s="134"/>
      <c r="L277" s="134"/>
      <c r="M277" s="134"/>
      <c r="N277" s="134"/>
      <c r="O277" s="134"/>
      <c r="P277" s="136"/>
      <c r="Q277" s="134"/>
      <c r="R277" s="134"/>
      <c r="U277" s="68"/>
      <c r="CP277" s="68"/>
      <c r="DH277" s="68"/>
    </row>
    <row r="278" spans="1:112" ht="15">
      <c r="A278" s="133"/>
      <c r="B278" s="134"/>
      <c r="C278" s="134"/>
      <c r="D278" s="134"/>
      <c r="E278" s="135"/>
      <c r="F278" s="134"/>
      <c r="G278" s="134"/>
      <c r="H278" s="135"/>
      <c r="I278" s="134"/>
      <c r="J278" s="134"/>
      <c r="K278" s="134"/>
      <c r="L278" s="134"/>
      <c r="M278" s="134"/>
      <c r="N278" s="134"/>
      <c r="O278" s="134"/>
      <c r="P278" s="136"/>
      <c r="Q278" s="134"/>
      <c r="R278" s="134"/>
      <c r="U278" s="68"/>
      <c r="CP278" s="68"/>
      <c r="DH278" s="68"/>
    </row>
    <row r="279" spans="1:112" ht="15">
      <c r="A279" s="133"/>
      <c r="B279" s="134"/>
      <c r="C279" s="134"/>
      <c r="D279" s="134"/>
      <c r="E279" s="135"/>
      <c r="F279" s="134"/>
      <c r="G279" s="134"/>
      <c r="H279" s="135"/>
      <c r="I279" s="134"/>
      <c r="J279" s="134"/>
      <c r="K279" s="134"/>
      <c r="L279" s="134"/>
      <c r="M279" s="134"/>
      <c r="N279" s="134"/>
      <c r="O279" s="134"/>
      <c r="P279" s="136"/>
      <c r="Q279" s="134"/>
      <c r="R279" s="134"/>
      <c r="U279" s="68"/>
      <c r="CP279" s="68"/>
      <c r="DH279" s="68"/>
    </row>
    <row r="280" spans="1:112" ht="15">
      <c r="A280" s="133"/>
      <c r="B280" s="134"/>
      <c r="C280" s="134"/>
      <c r="D280" s="134"/>
      <c r="E280" s="135"/>
      <c r="F280" s="134"/>
      <c r="G280" s="134"/>
      <c r="H280" s="135"/>
      <c r="I280" s="134"/>
      <c r="J280" s="134"/>
      <c r="K280" s="134"/>
      <c r="L280" s="134"/>
      <c r="M280" s="134"/>
      <c r="N280" s="134"/>
      <c r="O280" s="134"/>
      <c r="P280" s="136"/>
      <c r="Q280" s="134"/>
      <c r="R280" s="134"/>
      <c r="U280" s="68"/>
      <c r="CP280" s="68"/>
      <c r="DH280" s="68"/>
    </row>
    <row r="281" spans="1:112" ht="15">
      <c r="A281" s="133"/>
      <c r="B281" s="134"/>
      <c r="C281" s="134"/>
      <c r="D281" s="134"/>
      <c r="E281" s="135"/>
      <c r="F281" s="134"/>
      <c r="G281" s="134"/>
      <c r="H281" s="135"/>
      <c r="I281" s="134"/>
      <c r="J281" s="134"/>
      <c r="K281" s="134"/>
      <c r="L281" s="134"/>
      <c r="M281" s="134"/>
      <c r="N281" s="134"/>
      <c r="O281" s="134"/>
      <c r="P281" s="136"/>
      <c r="Q281" s="134"/>
      <c r="R281" s="134"/>
      <c r="U281" s="68"/>
      <c r="CP281" s="68"/>
      <c r="DH281" s="68"/>
    </row>
    <row r="282" spans="1:112" ht="15">
      <c r="A282" s="133"/>
      <c r="B282" s="134"/>
      <c r="C282" s="134"/>
      <c r="D282" s="134"/>
      <c r="E282" s="135"/>
      <c r="F282" s="134"/>
      <c r="G282" s="134"/>
      <c r="H282" s="135"/>
      <c r="I282" s="134"/>
      <c r="J282" s="134"/>
      <c r="K282" s="134"/>
      <c r="L282" s="134"/>
      <c r="M282" s="134"/>
      <c r="N282" s="134"/>
      <c r="O282" s="134"/>
      <c r="P282" s="136"/>
      <c r="Q282" s="134"/>
      <c r="R282" s="134"/>
      <c r="U282" s="68"/>
      <c r="CP282" s="68"/>
      <c r="DH282" s="68"/>
    </row>
    <row r="283" spans="1:112" ht="15">
      <c r="A283" s="133"/>
      <c r="B283" s="134"/>
      <c r="C283" s="134"/>
      <c r="D283" s="134"/>
      <c r="E283" s="135"/>
      <c r="F283" s="134"/>
      <c r="G283" s="134"/>
      <c r="H283" s="135"/>
      <c r="I283" s="134"/>
      <c r="J283" s="134"/>
      <c r="K283" s="134"/>
      <c r="L283" s="134"/>
      <c r="M283" s="134"/>
      <c r="N283" s="134"/>
      <c r="O283" s="134"/>
      <c r="P283" s="136"/>
      <c r="Q283" s="134"/>
      <c r="R283" s="134"/>
      <c r="U283" s="68"/>
      <c r="CP283" s="68"/>
      <c r="DH283" s="68"/>
    </row>
    <row r="284" spans="1:112" ht="15">
      <c r="A284" s="133"/>
      <c r="B284" s="134"/>
      <c r="C284" s="134"/>
      <c r="D284" s="134"/>
      <c r="E284" s="135"/>
      <c r="F284" s="134"/>
      <c r="G284" s="134"/>
      <c r="H284" s="135"/>
      <c r="I284" s="134"/>
      <c r="J284" s="134"/>
      <c r="K284" s="134"/>
      <c r="L284" s="134"/>
      <c r="M284" s="134"/>
      <c r="N284" s="134"/>
      <c r="O284" s="134"/>
      <c r="P284" s="136"/>
      <c r="Q284" s="134"/>
      <c r="R284" s="134"/>
      <c r="U284" s="68"/>
      <c r="CP284" s="68"/>
      <c r="DH284" s="68"/>
    </row>
    <row r="285" spans="1:112" ht="15">
      <c r="A285" s="133"/>
      <c r="B285" s="134"/>
      <c r="C285" s="134"/>
      <c r="D285" s="134"/>
      <c r="E285" s="135"/>
      <c r="F285" s="134"/>
      <c r="G285" s="134"/>
      <c r="H285" s="135"/>
      <c r="I285" s="134"/>
      <c r="J285" s="134"/>
      <c r="K285" s="134"/>
      <c r="L285" s="134"/>
      <c r="M285" s="134"/>
      <c r="N285" s="134"/>
      <c r="O285" s="134"/>
      <c r="P285" s="136"/>
      <c r="Q285" s="134"/>
      <c r="R285" s="134"/>
      <c r="U285" s="68"/>
      <c r="CP285" s="68"/>
      <c r="DH285" s="68"/>
    </row>
    <row r="286" spans="1:112" ht="15">
      <c r="A286" s="133"/>
      <c r="B286" s="134"/>
      <c r="C286" s="134"/>
      <c r="D286" s="134"/>
      <c r="E286" s="135"/>
      <c r="F286" s="134"/>
      <c r="G286" s="134"/>
      <c r="H286" s="135"/>
      <c r="I286" s="134"/>
      <c r="J286" s="134"/>
      <c r="K286" s="134"/>
      <c r="L286" s="134"/>
      <c r="M286" s="134"/>
      <c r="N286" s="134"/>
      <c r="O286" s="134"/>
      <c r="P286" s="136"/>
      <c r="Q286" s="134"/>
      <c r="R286" s="134"/>
      <c r="U286" s="68"/>
      <c r="CP286" s="68"/>
      <c r="DH286" s="68"/>
    </row>
    <row r="287" spans="1:112" ht="15">
      <c r="A287" s="133"/>
      <c r="B287" s="134"/>
      <c r="C287" s="134"/>
      <c r="D287" s="134"/>
      <c r="E287" s="135"/>
      <c r="F287" s="134"/>
      <c r="G287" s="134"/>
      <c r="H287" s="135"/>
      <c r="I287" s="134"/>
      <c r="J287" s="134"/>
      <c r="K287" s="134"/>
      <c r="L287" s="134"/>
      <c r="M287" s="134"/>
      <c r="N287" s="134"/>
      <c r="O287" s="134"/>
      <c r="P287" s="136"/>
      <c r="Q287" s="134"/>
      <c r="R287" s="134"/>
      <c r="U287" s="68"/>
      <c r="CP287" s="68"/>
      <c r="DH287" s="68"/>
    </row>
    <row r="288" spans="1:112" ht="15">
      <c r="A288" s="133"/>
      <c r="B288" s="134"/>
      <c r="C288" s="134"/>
      <c r="D288" s="134"/>
      <c r="E288" s="135"/>
      <c r="F288" s="134"/>
      <c r="G288" s="134"/>
      <c r="H288" s="135"/>
      <c r="I288" s="134"/>
      <c r="J288" s="134"/>
      <c r="K288" s="134"/>
      <c r="L288" s="134"/>
      <c r="M288" s="134"/>
      <c r="N288" s="134"/>
      <c r="O288" s="134"/>
      <c r="P288" s="136"/>
      <c r="Q288" s="134"/>
      <c r="R288" s="134"/>
      <c r="U288" s="68"/>
      <c r="CP288" s="68"/>
      <c r="DH288" s="68"/>
    </row>
    <row r="289" spans="1:112" ht="15">
      <c r="A289" s="133"/>
      <c r="B289" s="134"/>
      <c r="C289" s="134"/>
      <c r="D289" s="134"/>
      <c r="E289" s="135"/>
      <c r="F289" s="134"/>
      <c r="G289" s="134"/>
      <c r="H289" s="135"/>
      <c r="I289" s="134"/>
      <c r="J289" s="134"/>
      <c r="K289" s="134"/>
      <c r="L289" s="134"/>
      <c r="M289" s="134"/>
      <c r="N289" s="134"/>
      <c r="O289" s="134"/>
      <c r="P289" s="136"/>
      <c r="Q289" s="134"/>
      <c r="R289" s="134"/>
      <c r="U289" s="68"/>
      <c r="CP289" s="68"/>
      <c r="DH289" s="68"/>
    </row>
    <row r="290" spans="1:112" ht="15">
      <c r="A290" s="133"/>
      <c r="B290" s="134"/>
      <c r="C290" s="134"/>
      <c r="D290" s="134"/>
      <c r="E290" s="135"/>
      <c r="F290" s="134"/>
      <c r="G290" s="134"/>
      <c r="H290" s="135"/>
      <c r="I290" s="134"/>
      <c r="J290" s="134"/>
      <c r="K290" s="134"/>
      <c r="L290" s="134"/>
      <c r="M290" s="134"/>
      <c r="N290" s="134"/>
      <c r="O290" s="134"/>
      <c r="P290" s="136"/>
      <c r="Q290" s="134"/>
      <c r="R290" s="134"/>
      <c r="U290" s="68"/>
      <c r="CP290" s="68"/>
      <c r="DH290" s="68"/>
    </row>
    <row r="291" spans="1:112" ht="15">
      <c r="A291" s="133"/>
      <c r="B291" s="134"/>
      <c r="C291" s="134"/>
      <c r="D291" s="134"/>
      <c r="E291" s="135"/>
      <c r="F291" s="134"/>
      <c r="G291" s="134"/>
      <c r="H291" s="135"/>
      <c r="I291" s="134"/>
      <c r="J291" s="134"/>
      <c r="K291" s="134"/>
      <c r="L291" s="134"/>
      <c r="M291" s="134"/>
      <c r="N291" s="134"/>
      <c r="O291" s="134"/>
      <c r="P291" s="136"/>
      <c r="Q291" s="134"/>
      <c r="R291" s="134"/>
      <c r="U291" s="68"/>
      <c r="CP291" s="68"/>
      <c r="DH291" s="68"/>
    </row>
    <row r="292" spans="1:112" ht="15">
      <c r="A292" s="133"/>
      <c r="B292" s="134"/>
      <c r="C292" s="134"/>
      <c r="D292" s="134"/>
      <c r="E292" s="135"/>
      <c r="F292" s="134"/>
      <c r="G292" s="134"/>
      <c r="H292" s="135"/>
      <c r="I292" s="134"/>
      <c r="J292" s="134"/>
      <c r="K292" s="134"/>
      <c r="L292" s="134"/>
      <c r="M292" s="134"/>
      <c r="N292" s="134"/>
      <c r="O292" s="134"/>
      <c r="P292" s="136"/>
      <c r="Q292" s="134"/>
      <c r="R292" s="134"/>
      <c r="U292" s="68"/>
      <c r="CP292" s="68"/>
      <c r="DH292" s="68"/>
    </row>
    <row r="293" spans="1:112" ht="15">
      <c r="A293" s="133"/>
      <c r="B293" s="134"/>
      <c r="C293" s="134"/>
      <c r="D293" s="134"/>
      <c r="E293" s="135"/>
      <c r="F293" s="134"/>
      <c r="G293" s="134"/>
      <c r="H293" s="135"/>
      <c r="I293" s="134"/>
      <c r="J293" s="134"/>
      <c r="K293" s="134"/>
      <c r="L293" s="134"/>
      <c r="M293" s="134"/>
      <c r="N293" s="134"/>
      <c r="O293" s="134"/>
      <c r="P293" s="136"/>
      <c r="Q293" s="134"/>
      <c r="R293" s="134"/>
      <c r="U293" s="68"/>
      <c r="CP293" s="68"/>
      <c r="DH293" s="68"/>
    </row>
    <row r="294" spans="1:112" ht="15">
      <c r="A294" s="133"/>
      <c r="B294" s="134"/>
      <c r="C294" s="134"/>
      <c r="D294" s="134"/>
      <c r="E294" s="135"/>
      <c r="F294" s="134"/>
      <c r="G294" s="134"/>
      <c r="H294" s="135"/>
      <c r="I294" s="134"/>
      <c r="J294" s="134"/>
      <c r="K294" s="134"/>
      <c r="L294" s="134"/>
      <c r="M294" s="134"/>
      <c r="N294" s="134"/>
      <c r="O294" s="134"/>
      <c r="P294" s="136"/>
      <c r="Q294" s="134"/>
      <c r="R294" s="134"/>
      <c r="U294" s="68"/>
      <c r="CP294" s="68"/>
      <c r="DH294" s="68"/>
    </row>
    <row r="295" spans="1:112" ht="15">
      <c r="A295" s="133"/>
      <c r="B295" s="134"/>
      <c r="C295" s="134"/>
      <c r="D295" s="134"/>
      <c r="E295" s="135"/>
      <c r="F295" s="134"/>
      <c r="G295" s="134"/>
      <c r="H295" s="135"/>
      <c r="I295" s="134"/>
      <c r="J295" s="134"/>
      <c r="K295" s="134"/>
      <c r="L295" s="134"/>
      <c r="M295" s="134"/>
      <c r="N295" s="134"/>
      <c r="O295" s="134"/>
      <c r="P295" s="136"/>
      <c r="Q295" s="134"/>
      <c r="R295" s="134"/>
      <c r="U295" s="68"/>
      <c r="CP295" s="68"/>
      <c r="DH295" s="68"/>
    </row>
    <row r="296" spans="1:112" ht="15">
      <c r="A296" s="133"/>
      <c r="B296" s="134"/>
      <c r="C296" s="134"/>
      <c r="D296" s="134"/>
      <c r="E296" s="135"/>
      <c r="F296" s="134"/>
      <c r="G296" s="134"/>
      <c r="H296" s="135"/>
      <c r="I296" s="134"/>
      <c r="J296" s="134"/>
      <c r="K296" s="134"/>
      <c r="L296" s="134"/>
      <c r="M296" s="134"/>
      <c r="N296" s="134"/>
      <c r="O296" s="134"/>
      <c r="P296" s="136"/>
      <c r="Q296" s="134"/>
      <c r="R296" s="134"/>
      <c r="U296" s="68"/>
      <c r="CP296" s="68"/>
      <c r="DH296" s="68"/>
    </row>
    <row r="297" spans="1:112" ht="15">
      <c r="A297" s="133"/>
      <c r="B297" s="134"/>
      <c r="C297" s="134"/>
      <c r="D297" s="134"/>
      <c r="E297" s="135"/>
      <c r="F297" s="134"/>
      <c r="G297" s="134"/>
      <c r="H297" s="135"/>
      <c r="I297" s="134"/>
      <c r="J297" s="134"/>
      <c r="K297" s="134"/>
      <c r="L297" s="134"/>
      <c r="M297" s="134"/>
      <c r="N297" s="134"/>
      <c r="O297" s="134"/>
      <c r="P297" s="136"/>
      <c r="Q297" s="134"/>
      <c r="R297" s="134"/>
      <c r="U297" s="68"/>
      <c r="CP297" s="68"/>
      <c r="DH297" s="68"/>
    </row>
    <row r="298" spans="1:112" ht="15">
      <c r="A298" s="133"/>
      <c r="B298" s="134"/>
      <c r="C298" s="134"/>
      <c r="D298" s="134"/>
      <c r="E298" s="135"/>
      <c r="F298" s="134"/>
      <c r="G298" s="134"/>
      <c r="H298" s="135"/>
      <c r="I298" s="134"/>
      <c r="J298" s="134"/>
      <c r="K298" s="134"/>
      <c r="L298" s="134"/>
      <c r="M298" s="134"/>
      <c r="N298" s="134"/>
      <c r="O298" s="134"/>
      <c r="P298" s="136"/>
      <c r="Q298" s="134"/>
      <c r="R298" s="134"/>
      <c r="U298" s="68"/>
      <c r="CP298" s="68"/>
      <c r="DH298" s="68"/>
    </row>
    <row r="299" spans="1:112" ht="15">
      <c r="A299" s="133"/>
      <c r="B299" s="134"/>
      <c r="C299" s="134"/>
      <c r="D299" s="134"/>
      <c r="E299" s="135"/>
      <c r="F299" s="134"/>
      <c r="G299" s="134"/>
      <c r="H299" s="135"/>
      <c r="I299" s="134"/>
      <c r="J299" s="134"/>
      <c r="K299" s="134"/>
      <c r="L299" s="134"/>
      <c r="M299" s="134"/>
      <c r="N299" s="134"/>
      <c r="O299" s="134"/>
      <c r="P299" s="136"/>
      <c r="Q299" s="134"/>
      <c r="R299" s="134"/>
      <c r="U299" s="68"/>
      <c r="CP299" s="68"/>
      <c r="DH299" s="68"/>
    </row>
    <row r="300" spans="1:18" ht="15">
      <c r="A300" s="133"/>
      <c r="B300" s="134"/>
      <c r="C300" s="134"/>
      <c r="D300" s="134"/>
      <c r="E300" s="135"/>
      <c r="F300" s="134"/>
      <c r="G300" s="134"/>
      <c r="H300" s="135"/>
      <c r="I300" s="134"/>
      <c r="J300" s="134"/>
      <c r="K300" s="134"/>
      <c r="L300" s="134"/>
      <c r="M300" s="134"/>
      <c r="N300" s="134"/>
      <c r="O300" s="134"/>
      <c r="P300" s="136"/>
      <c r="Q300" s="134"/>
      <c r="R300" s="134"/>
    </row>
    <row r="301" spans="1:112" ht="15">
      <c r="A301" s="133"/>
      <c r="B301" s="134"/>
      <c r="C301" s="134"/>
      <c r="D301" s="134"/>
      <c r="E301" s="135"/>
      <c r="F301" s="134"/>
      <c r="G301" s="134"/>
      <c r="H301" s="135"/>
      <c r="I301" s="134"/>
      <c r="J301" s="134"/>
      <c r="K301" s="134"/>
      <c r="L301" s="134"/>
      <c r="M301" s="134"/>
      <c r="N301" s="134"/>
      <c r="O301" s="134"/>
      <c r="P301" s="136"/>
      <c r="Q301" s="134"/>
      <c r="R301" s="134"/>
      <c r="U301" s="68"/>
      <c r="CP301" s="68"/>
      <c r="DH301" s="68"/>
    </row>
    <row r="302" spans="1:112" ht="15">
      <c r="A302" s="133"/>
      <c r="B302" s="134"/>
      <c r="C302" s="134"/>
      <c r="D302" s="134"/>
      <c r="E302" s="135"/>
      <c r="F302" s="134"/>
      <c r="G302" s="134"/>
      <c r="H302" s="135"/>
      <c r="I302" s="134"/>
      <c r="J302" s="134"/>
      <c r="K302" s="134"/>
      <c r="L302" s="134"/>
      <c r="M302" s="134"/>
      <c r="N302" s="134"/>
      <c r="O302" s="134"/>
      <c r="P302" s="136"/>
      <c r="Q302" s="134"/>
      <c r="R302" s="134"/>
      <c r="U302" s="68"/>
      <c r="CP302" s="68"/>
      <c r="DH302" s="68"/>
    </row>
    <row r="303" spans="1:112" ht="15">
      <c r="A303" s="133"/>
      <c r="B303" s="134"/>
      <c r="C303" s="134"/>
      <c r="D303" s="134"/>
      <c r="E303" s="135"/>
      <c r="F303" s="134"/>
      <c r="G303" s="134"/>
      <c r="H303" s="135"/>
      <c r="I303" s="134"/>
      <c r="J303" s="134"/>
      <c r="K303" s="134"/>
      <c r="L303" s="134"/>
      <c r="M303" s="134"/>
      <c r="N303" s="134"/>
      <c r="O303" s="134"/>
      <c r="P303" s="136"/>
      <c r="Q303" s="134"/>
      <c r="R303" s="134"/>
      <c r="U303" s="68"/>
      <c r="CP303" s="68"/>
      <c r="DH303" s="68"/>
    </row>
    <row r="304" spans="1:112" ht="15">
      <c r="A304" s="133"/>
      <c r="B304" s="134"/>
      <c r="C304" s="134"/>
      <c r="D304" s="134"/>
      <c r="E304" s="135"/>
      <c r="F304" s="134"/>
      <c r="G304" s="134"/>
      <c r="H304" s="135"/>
      <c r="I304" s="134"/>
      <c r="J304" s="134"/>
      <c r="K304" s="134"/>
      <c r="L304" s="134"/>
      <c r="M304" s="134"/>
      <c r="N304" s="134"/>
      <c r="O304" s="134"/>
      <c r="P304" s="136"/>
      <c r="Q304" s="134"/>
      <c r="R304" s="134"/>
      <c r="U304" s="68"/>
      <c r="CP304" s="68"/>
      <c r="DH304" s="68"/>
    </row>
    <row r="305" spans="1:112" ht="15">
      <c r="A305" s="133"/>
      <c r="B305" s="134"/>
      <c r="C305" s="134"/>
      <c r="D305" s="134"/>
      <c r="E305" s="135"/>
      <c r="F305" s="134"/>
      <c r="G305" s="134"/>
      <c r="H305" s="135"/>
      <c r="I305" s="134"/>
      <c r="J305" s="134"/>
      <c r="K305" s="134"/>
      <c r="L305" s="134"/>
      <c r="M305" s="134"/>
      <c r="N305" s="134"/>
      <c r="O305" s="134"/>
      <c r="P305" s="136"/>
      <c r="Q305" s="134"/>
      <c r="R305" s="134"/>
      <c r="U305" s="68"/>
      <c r="CP305" s="68"/>
      <c r="DH305" s="68"/>
    </row>
    <row r="306" spans="1:112" ht="15">
      <c r="A306" s="133"/>
      <c r="B306" s="134"/>
      <c r="C306" s="134"/>
      <c r="D306" s="137"/>
      <c r="E306" s="135"/>
      <c r="F306" s="134"/>
      <c r="G306" s="134"/>
      <c r="H306" s="135"/>
      <c r="I306" s="134"/>
      <c r="J306" s="134"/>
      <c r="K306" s="134"/>
      <c r="L306" s="134"/>
      <c r="M306" s="134"/>
      <c r="N306" s="134"/>
      <c r="O306" s="134"/>
      <c r="P306" s="136"/>
      <c r="Q306" s="134"/>
      <c r="R306" s="134"/>
      <c r="U306" s="68"/>
      <c r="CP306" s="68"/>
      <c r="DH306" s="68"/>
    </row>
    <row r="307" spans="1:112" ht="15">
      <c r="A307" s="133"/>
      <c r="B307" s="134"/>
      <c r="C307" s="134"/>
      <c r="D307" s="134"/>
      <c r="E307" s="135"/>
      <c r="F307" s="134"/>
      <c r="G307" s="134"/>
      <c r="H307" s="135"/>
      <c r="I307" s="134"/>
      <c r="J307" s="134"/>
      <c r="K307" s="134"/>
      <c r="L307" s="134"/>
      <c r="M307" s="134"/>
      <c r="N307" s="134"/>
      <c r="O307" s="134"/>
      <c r="P307" s="136"/>
      <c r="Q307" s="134"/>
      <c r="R307" s="134"/>
      <c r="U307" s="68"/>
      <c r="CP307" s="68"/>
      <c r="DH307" s="68"/>
    </row>
    <row r="308" spans="1:112" ht="15">
      <c r="A308" s="133"/>
      <c r="B308" s="134"/>
      <c r="C308" s="134"/>
      <c r="D308" s="134"/>
      <c r="E308" s="135"/>
      <c r="F308" s="134"/>
      <c r="G308" s="134"/>
      <c r="H308" s="135"/>
      <c r="I308" s="134"/>
      <c r="J308" s="134"/>
      <c r="K308" s="134"/>
      <c r="L308" s="134"/>
      <c r="M308" s="134"/>
      <c r="N308" s="134"/>
      <c r="O308" s="134"/>
      <c r="P308" s="136"/>
      <c r="Q308" s="134"/>
      <c r="R308" s="134"/>
      <c r="U308" s="68"/>
      <c r="CP308" s="68"/>
      <c r="DH308" s="68"/>
    </row>
    <row r="309" spans="1:112" ht="15">
      <c r="A309" s="133"/>
      <c r="B309" s="134"/>
      <c r="C309" s="134"/>
      <c r="D309" s="134"/>
      <c r="E309" s="135"/>
      <c r="F309" s="134"/>
      <c r="G309" s="134"/>
      <c r="H309" s="135"/>
      <c r="I309" s="134"/>
      <c r="J309" s="134"/>
      <c r="K309" s="134"/>
      <c r="L309" s="134"/>
      <c r="M309" s="134"/>
      <c r="N309" s="134"/>
      <c r="O309" s="134"/>
      <c r="P309" s="136"/>
      <c r="Q309" s="134"/>
      <c r="R309" s="134"/>
      <c r="U309" s="68"/>
      <c r="CP309" s="68"/>
      <c r="DH309" s="68"/>
    </row>
    <row r="310" spans="1:112" ht="15">
      <c r="A310" s="133"/>
      <c r="B310" s="134"/>
      <c r="C310" s="134"/>
      <c r="D310" s="134"/>
      <c r="E310" s="135"/>
      <c r="F310" s="134"/>
      <c r="G310" s="134"/>
      <c r="H310" s="135"/>
      <c r="I310" s="134"/>
      <c r="J310" s="134"/>
      <c r="K310" s="134"/>
      <c r="L310" s="134"/>
      <c r="M310" s="134"/>
      <c r="N310" s="134"/>
      <c r="O310" s="134"/>
      <c r="P310" s="136"/>
      <c r="Q310" s="134"/>
      <c r="R310" s="134"/>
      <c r="U310" s="68"/>
      <c r="CP310" s="68"/>
      <c r="DH310" s="68"/>
    </row>
    <row r="311" spans="1:112" ht="15">
      <c r="A311" s="133"/>
      <c r="B311" s="134"/>
      <c r="C311" s="134"/>
      <c r="D311" s="134"/>
      <c r="E311" s="135"/>
      <c r="F311" s="134"/>
      <c r="G311" s="134"/>
      <c r="H311" s="135"/>
      <c r="I311" s="134"/>
      <c r="J311" s="134"/>
      <c r="K311" s="134"/>
      <c r="L311" s="134"/>
      <c r="M311" s="134"/>
      <c r="N311" s="134"/>
      <c r="O311" s="134"/>
      <c r="P311" s="136"/>
      <c r="Q311" s="134"/>
      <c r="R311" s="134"/>
      <c r="U311" s="68"/>
      <c r="CP311" s="68"/>
      <c r="DH311" s="68"/>
    </row>
    <row r="312" spans="1:112" ht="15">
      <c r="A312" s="133"/>
      <c r="B312" s="134"/>
      <c r="C312" s="134"/>
      <c r="D312" s="134"/>
      <c r="E312" s="135"/>
      <c r="F312" s="134"/>
      <c r="G312" s="134"/>
      <c r="H312" s="135"/>
      <c r="I312" s="134"/>
      <c r="J312" s="134"/>
      <c r="K312" s="134"/>
      <c r="L312" s="134"/>
      <c r="M312" s="134"/>
      <c r="N312" s="134"/>
      <c r="O312" s="134"/>
      <c r="P312" s="136"/>
      <c r="Q312" s="134"/>
      <c r="R312" s="134"/>
      <c r="U312" s="68"/>
      <c r="CP312" s="68"/>
      <c r="DH312" s="68"/>
    </row>
    <row r="313" spans="1:112" ht="15">
      <c r="A313" s="133"/>
      <c r="B313" s="134"/>
      <c r="C313" s="134"/>
      <c r="D313" s="134"/>
      <c r="E313" s="135"/>
      <c r="F313" s="134"/>
      <c r="G313" s="134"/>
      <c r="H313" s="135"/>
      <c r="I313" s="134"/>
      <c r="J313" s="134"/>
      <c r="K313" s="134"/>
      <c r="L313" s="134"/>
      <c r="M313" s="134"/>
      <c r="N313" s="134"/>
      <c r="O313" s="134"/>
      <c r="P313" s="136"/>
      <c r="Q313" s="134"/>
      <c r="R313" s="134"/>
      <c r="U313" s="68"/>
      <c r="CP313" s="68"/>
      <c r="DH313" s="68"/>
    </row>
    <row r="314" spans="1:112" ht="15">
      <c r="A314" s="133"/>
      <c r="B314" s="134"/>
      <c r="C314" s="134"/>
      <c r="D314" s="134"/>
      <c r="E314" s="135"/>
      <c r="F314" s="134"/>
      <c r="G314" s="134"/>
      <c r="H314" s="135"/>
      <c r="I314" s="134"/>
      <c r="J314" s="134"/>
      <c r="K314" s="134"/>
      <c r="L314" s="134"/>
      <c r="M314" s="134"/>
      <c r="N314" s="134"/>
      <c r="O314" s="134"/>
      <c r="P314" s="136"/>
      <c r="Q314" s="134"/>
      <c r="R314" s="134"/>
      <c r="U314" s="68"/>
      <c r="CP314" s="68"/>
      <c r="DH314" s="68"/>
    </row>
    <row r="315" spans="1:112" ht="15">
      <c r="A315" s="133"/>
      <c r="B315" s="134"/>
      <c r="C315" s="134"/>
      <c r="D315" s="134"/>
      <c r="E315" s="135"/>
      <c r="F315" s="134"/>
      <c r="G315" s="134"/>
      <c r="H315" s="135"/>
      <c r="I315" s="134"/>
      <c r="J315" s="134"/>
      <c r="K315" s="134"/>
      <c r="L315" s="134"/>
      <c r="M315" s="134"/>
      <c r="N315" s="134"/>
      <c r="O315" s="134"/>
      <c r="P315" s="136"/>
      <c r="Q315" s="134"/>
      <c r="R315" s="134"/>
      <c r="U315" s="68"/>
      <c r="CP315" s="68"/>
      <c r="DH315" s="68"/>
    </row>
    <row r="316" spans="1:112" ht="15">
      <c r="A316" s="133"/>
      <c r="B316" s="134"/>
      <c r="C316" s="134"/>
      <c r="D316" s="134"/>
      <c r="E316" s="135"/>
      <c r="F316" s="134"/>
      <c r="G316" s="134"/>
      <c r="H316" s="135"/>
      <c r="I316" s="134"/>
      <c r="J316" s="134"/>
      <c r="K316" s="134"/>
      <c r="L316" s="134"/>
      <c r="M316" s="134"/>
      <c r="N316" s="134"/>
      <c r="O316" s="134"/>
      <c r="P316" s="136"/>
      <c r="Q316" s="134"/>
      <c r="R316" s="134"/>
      <c r="U316" s="68"/>
      <c r="CP316" s="68"/>
      <c r="DH316" s="68"/>
    </row>
    <row r="317" spans="1:112" ht="15">
      <c r="A317" s="133"/>
      <c r="B317" s="134"/>
      <c r="C317" s="134"/>
      <c r="D317" s="134"/>
      <c r="E317" s="135"/>
      <c r="F317" s="134"/>
      <c r="G317" s="134"/>
      <c r="H317" s="135"/>
      <c r="I317" s="134"/>
      <c r="J317" s="134"/>
      <c r="K317" s="134"/>
      <c r="L317" s="134"/>
      <c r="M317" s="134"/>
      <c r="N317" s="134"/>
      <c r="O317" s="134"/>
      <c r="P317" s="136"/>
      <c r="Q317" s="134"/>
      <c r="R317" s="134"/>
      <c r="U317" s="68"/>
      <c r="CP317" s="68"/>
      <c r="DH317" s="68"/>
    </row>
    <row r="318" spans="1:112" ht="15">
      <c r="A318" s="133"/>
      <c r="B318" s="134"/>
      <c r="C318" s="134"/>
      <c r="D318" s="134"/>
      <c r="E318" s="135"/>
      <c r="F318" s="134"/>
      <c r="G318" s="134"/>
      <c r="H318" s="135"/>
      <c r="I318" s="134"/>
      <c r="J318" s="134"/>
      <c r="K318" s="134"/>
      <c r="L318" s="134"/>
      <c r="M318" s="134"/>
      <c r="N318" s="134"/>
      <c r="O318" s="134"/>
      <c r="P318" s="136"/>
      <c r="Q318" s="134"/>
      <c r="R318" s="134"/>
      <c r="U318" s="68"/>
      <c r="CP318" s="68"/>
      <c r="DH318" s="68"/>
    </row>
    <row r="319" spans="1:112" ht="15">
      <c r="A319" s="133"/>
      <c r="B319" s="134"/>
      <c r="C319" s="134"/>
      <c r="D319" s="134"/>
      <c r="E319" s="135"/>
      <c r="F319" s="134"/>
      <c r="G319" s="134"/>
      <c r="H319" s="135"/>
      <c r="I319" s="134"/>
      <c r="J319" s="134"/>
      <c r="K319" s="134"/>
      <c r="L319" s="134"/>
      <c r="M319" s="134"/>
      <c r="N319" s="134"/>
      <c r="O319" s="134"/>
      <c r="P319" s="136"/>
      <c r="Q319" s="134"/>
      <c r="R319" s="134"/>
      <c r="U319" s="68"/>
      <c r="CP319" s="68"/>
      <c r="DH319" s="68"/>
    </row>
    <row r="320" spans="1:112" ht="15">
      <c r="A320" s="133"/>
      <c r="B320" s="134"/>
      <c r="C320" s="134"/>
      <c r="D320" s="134"/>
      <c r="E320" s="135"/>
      <c r="F320" s="134"/>
      <c r="G320" s="134"/>
      <c r="H320" s="135"/>
      <c r="I320" s="134"/>
      <c r="J320" s="134"/>
      <c r="K320" s="134"/>
      <c r="L320" s="134"/>
      <c r="M320" s="134"/>
      <c r="N320" s="134"/>
      <c r="O320" s="134"/>
      <c r="P320" s="136"/>
      <c r="Q320" s="134"/>
      <c r="R320" s="134"/>
      <c r="U320" s="68"/>
      <c r="CP320" s="68"/>
      <c r="DH320" s="68"/>
    </row>
    <row r="321" spans="1:112" ht="15">
      <c r="A321" s="133"/>
      <c r="B321" s="134"/>
      <c r="C321" s="134"/>
      <c r="D321" s="134"/>
      <c r="E321" s="135"/>
      <c r="F321" s="134"/>
      <c r="G321" s="134"/>
      <c r="H321" s="135"/>
      <c r="I321" s="134"/>
      <c r="J321" s="134"/>
      <c r="K321" s="134"/>
      <c r="L321" s="134"/>
      <c r="M321" s="134"/>
      <c r="N321" s="134"/>
      <c r="O321" s="134"/>
      <c r="P321" s="136"/>
      <c r="Q321" s="134"/>
      <c r="R321" s="134"/>
      <c r="U321" s="68"/>
      <c r="CP321" s="68"/>
      <c r="DH321" s="68"/>
    </row>
    <row r="322" spans="1:112" ht="15">
      <c r="A322" s="133"/>
      <c r="B322" s="134"/>
      <c r="C322" s="134"/>
      <c r="D322" s="134"/>
      <c r="E322" s="135"/>
      <c r="F322" s="134"/>
      <c r="G322" s="134"/>
      <c r="H322" s="135"/>
      <c r="I322" s="134"/>
      <c r="J322" s="134"/>
      <c r="K322" s="134"/>
      <c r="L322" s="134"/>
      <c r="M322" s="134"/>
      <c r="N322" s="134"/>
      <c r="O322" s="134"/>
      <c r="P322" s="136"/>
      <c r="Q322" s="134"/>
      <c r="R322" s="134"/>
      <c r="U322" s="68"/>
      <c r="CP322" s="68"/>
      <c r="DH322" s="68"/>
    </row>
    <row r="323" spans="1:112" ht="15">
      <c r="A323" s="133"/>
      <c r="B323" s="134"/>
      <c r="C323" s="134"/>
      <c r="D323" s="134"/>
      <c r="E323" s="135"/>
      <c r="F323" s="134"/>
      <c r="G323" s="134"/>
      <c r="H323" s="135"/>
      <c r="I323" s="134"/>
      <c r="J323" s="134"/>
      <c r="K323" s="134"/>
      <c r="L323" s="134"/>
      <c r="M323" s="134"/>
      <c r="N323" s="134"/>
      <c r="O323" s="134"/>
      <c r="P323" s="136"/>
      <c r="Q323" s="134"/>
      <c r="R323" s="134"/>
      <c r="U323" s="68"/>
      <c r="CP323" s="68"/>
      <c r="DH323" s="68"/>
    </row>
    <row r="324" spans="1:112" ht="15">
      <c r="A324" s="133"/>
      <c r="B324" s="134"/>
      <c r="C324" s="134"/>
      <c r="D324" s="134"/>
      <c r="E324" s="135"/>
      <c r="F324" s="134"/>
      <c r="G324" s="134"/>
      <c r="H324" s="135"/>
      <c r="I324" s="134"/>
      <c r="J324" s="134"/>
      <c r="K324" s="134"/>
      <c r="L324" s="134"/>
      <c r="M324" s="134"/>
      <c r="N324" s="134"/>
      <c r="O324" s="134"/>
      <c r="P324" s="136"/>
      <c r="Q324" s="134"/>
      <c r="R324" s="134"/>
      <c r="U324" s="68"/>
      <c r="CP324" s="68"/>
      <c r="DH324" s="68"/>
    </row>
    <row r="325" spans="1:112" ht="15">
      <c r="A325" s="133"/>
      <c r="B325" s="134"/>
      <c r="C325" s="134"/>
      <c r="D325" s="134"/>
      <c r="E325" s="135"/>
      <c r="F325" s="134"/>
      <c r="G325" s="134"/>
      <c r="H325" s="135"/>
      <c r="I325" s="134"/>
      <c r="J325" s="134"/>
      <c r="K325" s="134"/>
      <c r="L325" s="134"/>
      <c r="M325" s="134"/>
      <c r="N325" s="134"/>
      <c r="O325" s="134"/>
      <c r="P325" s="136"/>
      <c r="Q325" s="134"/>
      <c r="R325" s="134"/>
      <c r="U325" s="68"/>
      <c r="CP325" s="68"/>
      <c r="DH325" s="68"/>
    </row>
    <row r="326" spans="1:112" ht="15">
      <c r="A326" s="133"/>
      <c r="B326" s="134"/>
      <c r="C326" s="134"/>
      <c r="D326" s="134"/>
      <c r="E326" s="135"/>
      <c r="F326" s="134"/>
      <c r="G326" s="134"/>
      <c r="H326" s="135"/>
      <c r="I326" s="134"/>
      <c r="J326" s="134"/>
      <c r="K326" s="134"/>
      <c r="L326" s="134"/>
      <c r="M326" s="134"/>
      <c r="N326" s="134"/>
      <c r="O326" s="134"/>
      <c r="P326" s="136"/>
      <c r="Q326" s="134"/>
      <c r="R326" s="134"/>
      <c r="U326" s="68"/>
      <c r="CP326" s="68"/>
      <c r="DH326" s="68"/>
    </row>
    <row r="327" spans="1:112" ht="15">
      <c r="A327" s="133"/>
      <c r="B327" s="134"/>
      <c r="C327" s="134"/>
      <c r="D327" s="134"/>
      <c r="E327" s="135"/>
      <c r="F327" s="134"/>
      <c r="G327" s="134"/>
      <c r="H327" s="135"/>
      <c r="I327" s="134"/>
      <c r="J327" s="134"/>
      <c r="K327" s="134"/>
      <c r="L327" s="134"/>
      <c r="M327" s="134"/>
      <c r="N327" s="134"/>
      <c r="O327" s="134"/>
      <c r="P327" s="136"/>
      <c r="Q327" s="134"/>
      <c r="R327" s="134"/>
      <c r="U327" s="68"/>
      <c r="CP327" s="68"/>
      <c r="DH327" s="68"/>
    </row>
    <row r="328" spans="1:112" ht="15">
      <c r="A328" s="133"/>
      <c r="B328" s="134"/>
      <c r="C328" s="134"/>
      <c r="D328" s="134"/>
      <c r="E328" s="135"/>
      <c r="F328" s="134"/>
      <c r="G328" s="134"/>
      <c r="H328" s="135"/>
      <c r="I328" s="134"/>
      <c r="J328" s="134"/>
      <c r="K328" s="134"/>
      <c r="L328" s="134"/>
      <c r="M328" s="134"/>
      <c r="N328" s="134"/>
      <c r="O328" s="134"/>
      <c r="P328" s="136"/>
      <c r="Q328" s="134"/>
      <c r="R328" s="134"/>
      <c r="U328" s="68"/>
      <c r="CP328" s="68"/>
      <c r="DH328" s="68"/>
    </row>
    <row r="329" spans="1:112" ht="15">
      <c r="A329" s="133"/>
      <c r="B329" s="134"/>
      <c r="C329" s="134"/>
      <c r="D329" s="134"/>
      <c r="E329" s="135"/>
      <c r="F329" s="134"/>
      <c r="G329" s="134"/>
      <c r="H329" s="135"/>
      <c r="I329" s="134"/>
      <c r="J329" s="134"/>
      <c r="K329" s="134"/>
      <c r="L329" s="134"/>
      <c r="M329" s="134"/>
      <c r="N329" s="134"/>
      <c r="O329" s="134"/>
      <c r="P329" s="136"/>
      <c r="Q329" s="134"/>
      <c r="R329" s="134"/>
      <c r="U329" s="68"/>
      <c r="CP329" s="68"/>
      <c r="DH329" s="68"/>
    </row>
    <row r="330" spans="1:112" ht="15">
      <c r="A330" s="133"/>
      <c r="B330" s="134"/>
      <c r="C330" s="134"/>
      <c r="D330" s="134"/>
      <c r="E330" s="135"/>
      <c r="F330" s="134"/>
      <c r="G330" s="134"/>
      <c r="H330" s="135"/>
      <c r="I330" s="134"/>
      <c r="J330" s="134"/>
      <c r="K330" s="134"/>
      <c r="L330" s="134"/>
      <c r="M330" s="134"/>
      <c r="N330" s="134"/>
      <c r="O330" s="134"/>
      <c r="P330" s="136"/>
      <c r="Q330" s="134"/>
      <c r="R330" s="134"/>
      <c r="U330" s="68"/>
      <c r="CP330" s="68"/>
      <c r="DH330" s="68"/>
    </row>
    <row r="331" spans="1:112" ht="15">
      <c r="A331" s="133"/>
      <c r="B331" s="134"/>
      <c r="C331" s="134"/>
      <c r="D331" s="134"/>
      <c r="E331" s="135"/>
      <c r="F331" s="134"/>
      <c r="G331" s="134"/>
      <c r="H331" s="135"/>
      <c r="I331" s="134"/>
      <c r="J331" s="134"/>
      <c r="K331" s="134"/>
      <c r="L331" s="134"/>
      <c r="M331" s="134"/>
      <c r="N331" s="134"/>
      <c r="O331" s="134"/>
      <c r="P331" s="136"/>
      <c r="Q331" s="134"/>
      <c r="R331" s="134"/>
      <c r="U331" s="68"/>
      <c r="CP331" s="68"/>
      <c r="DH331" s="68"/>
    </row>
    <row r="332" spans="1:112" ht="15">
      <c r="A332" s="133"/>
      <c r="B332" s="134"/>
      <c r="C332" s="134"/>
      <c r="D332" s="134"/>
      <c r="E332" s="135"/>
      <c r="F332" s="134"/>
      <c r="G332" s="134"/>
      <c r="H332" s="135"/>
      <c r="I332" s="134"/>
      <c r="J332" s="134"/>
      <c r="K332" s="134"/>
      <c r="L332" s="134"/>
      <c r="M332" s="134"/>
      <c r="N332" s="134"/>
      <c r="O332" s="134"/>
      <c r="P332" s="136"/>
      <c r="Q332" s="134"/>
      <c r="R332" s="134"/>
      <c r="U332" s="68"/>
      <c r="CP332" s="68"/>
      <c r="DH332" s="68"/>
    </row>
    <row r="333" spans="1:112" ht="15">
      <c r="A333" s="133"/>
      <c r="B333" s="134"/>
      <c r="C333" s="134"/>
      <c r="D333" s="134"/>
      <c r="E333" s="135"/>
      <c r="F333" s="134"/>
      <c r="G333" s="134"/>
      <c r="H333" s="135"/>
      <c r="I333" s="134"/>
      <c r="J333" s="134"/>
      <c r="K333" s="134"/>
      <c r="L333" s="134"/>
      <c r="M333" s="134"/>
      <c r="N333" s="134"/>
      <c r="O333" s="134"/>
      <c r="P333" s="136"/>
      <c r="Q333" s="134"/>
      <c r="R333" s="134"/>
      <c r="U333" s="68"/>
      <c r="CP333" s="68"/>
      <c r="DH333" s="68"/>
    </row>
    <row r="334" spans="1:112" ht="15">
      <c r="A334" s="133"/>
      <c r="B334" s="134"/>
      <c r="C334" s="134"/>
      <c r="D334" s="134"/>
      <c r="E334" s="135"/>
      <c r="F334" s="134"/>
      <c r="G334" s="134"/>
      <c r="H334" s="135"/>
      <c r="I334" s="134"/>
      <c r="J334" s="134"/>
      <c r="K334" s="134"/>
      <c r="L334" s="134"/>
      <c r="M334" s="134"/>
      <c r="N334" s="134"/>
      <c r="O334" s="134"/>
      <c r="P334" s="136"/>
      <c r="Q334" s="134"/>
      <c r="R334" s="134"/>
      <c r="U334" s="68"/>
      <c r="CP334" s="68"/>
      <c r="DH334" s="68"/>
    </row>
    <row r="335" spans="1:112" ht="15">
      <c r="A335" s="133"/>
      <c r="B335" s="134"/>
      <c r="C335" s="134"/>
      <c r="D335" s="134"/>
      <c r="E335" s="135"/>
      <c r="F335" s="134"/>
      <c r="G335" s="134"/>
      <c r="H335" s="135"/>
      <c r="I335" s="134"/>
      <c r="J335" s="134"/>
      <c r="K335" s="134"/>
      <c r="L335" s="134"/>
      <c r="M335" s="134"/>
      <c r="N335" s="134"/>
      <c r="O335" s="134"/>
      <c r="P335" s="136"/>
      <c r="Q335" s="134"/>
      <c r="R335" s="134"/>
      <c r="U335" s="68"/>
      <c r="CP335" s="68"/>
      <c r="DH335" s="68"/>
    </row>
    <row r="336" spans="1:112" ht="15">
      <c r="A336" s="133"/>
      <c r="B336" s="134"/>
      <c r="C336" s="134"/>
      <c r="D336" s="134"/>
      <c r="E336" s="135"/>
      <c r="F336" s="134"/>
      <c r="G336" s="134"/>
      <c r="H336" s="135"/>
      <c r="I336" s="134"/>
      <c r="J336" s="134"/>
      <c r="K336" s="134"/>
      <c r="L336" s="134"/>
      <c r="M336" s="134"/>
      <c r="N336" s="134"/>
      <c r="O336" s="134"/>
      <c r="P336" s="136"/>
      <c r="Q336" s="134"/>
      <c r="R336" s="134"/>
      <c r="U336" s="68"/>
      <c r="CP336" s="68"/>
      <c r="DH336" s="68"/>
    </row>
    <row r="337" spans="1:112" ht="15">
      <c r="A337" s="133"/>
      <c r="B337" s="134"/>
      <c r="C337" s="134"/>
      <c r="D337" s="134"/>
      <c r="E337" s="135"/>
      <c r="F337" s="134"/>
      <c r="G337" s="134"/>
      <c r="H337" s="135"/>
      <c r="I337" s="134"/>
      <c r="J337" s="134"/>
      <c r="K337" s="134"/>
      <c r="L337" s="134"/>
      <c r="M337" s="134"/>
      <c r="N337" s="134"/>
      <c r="O337" s="134"/>
      <c r="P337" s="136"/>
      <c r="Q337" s="134"/>
      <c r="R337" s="134"/>
      <c r="U337" s="68"/>
      <c r="CP337" s="68"/>
      <c r="DH337" s="68"/>
    </row>
    <row r="338" spans="1:112" ht="15">
      <c r="A338" s="133"/>
      <c r="B338" s="134"/>
      <c r="C338" s="134"/>
      <c r="D338" s="134"/>
      <c r="E338" s="135"/>
      <c r="F338" s="134"/>
      <c r="G338" s="134"/>
      <c r="H338" s="135"/>
      <c r="I338" s="134"/>
      <c r="J338" s="134"/>
      <c r="K338" s="134"/>
      <c r="L338" s="134"/>
      <c r="M338" s="134"/>
      <c r="N338" s="134"/>
      <c r="O338" s="134"/>
      <c r="P338" s="136"/>
      <c r="Q338" s="134"/>
      <c r="R338" s="134"/>
      <c r="U338" s="68"/>
      <c r="CP338" s="68"/>
      <c r="DH338" s="68"/>
    </row>
    <row r="339" spans="1:112" ht="15">
      <c r="A339" s="133"/>
      <c r="B339" s="134"/>
      <c r="C339" s="134"/>
      <c r="D339" s="134"/>
      <c r="E339" s="135"/>
      <c r="F339" s="134"/>
      <c r="G339" s="134"/>
      <c r="H339" s="135"/>
      <c r="I339" s="134"/>
      <c r="J339" s="134"/>
      <c r="K339" s="134"/>
      <c r="L339" s="134"/>
      <c r="M339" s="134"/>
      <c r="N339" s="134"/>
      <c r="O339" s="134"/>
      <c r="P339" s="136"/>
      <c r="Q339" s="134"/>
      <c r="R339" s="134"/>
      <c r="U339" s="68"/>
      <c r="CP339" s="68"/>
      <c r="DH339" s="68"/>
    </row>
    <row r="340" spans="1:112" ht="15">
      <c r="A340" s="133"/>
      <c r="B340" s="134"/>
      <c r="C340" s="134"/>
      <c r="D340" s="134"/>
      <c r="E340" s="135"/>
      <c r="F340" s="134"/>
      <c r="G340" s="134"/>
      <c r="H340" s="135"/>
      <c r="I340" s="134"/>
      <c r="J340" s="134"/>
      <c r="K340" s="134"/>
      <c r="L340" s="134"/>
      <c r="M340" s="134"/>
      <c r="N340" s="134"/>
      <c r="O340" s="134"/>
      <c r="P340" s="136"/>
      <c r="Q340" s="134"/>
      <c r="R340" s="134"/>
      <c r="U340" s="68"/>
      <c r="CP340" s="68"/>
      <c r="DH340" s="68"/>
    </row>
    <row r="341" spans="1:112" ht="15">
      <c r="A341" s="133"/>
      <c r="B341" s="134"/>
      <c r="C341" s="134"/>
      <c r="D341" s="134"/>
      <c r="E341" s="135"/>
      <c r="F341" s="134"/>
      <c r="G341" s="134"/>
      <c r="H341" s="135"/>
      <c r="I341" s="134"/>
      <c r="J341" s="134"/>
      <c r="K341" s="134"/>
      <c r="L341" s="134"/>
      <c r="M341" s="134"/>
      <c r="N341" s="134"/>
      <c r="O341" s="134"/>
      <c r="P341" s="136"/>
      <c r="Q341" s="134"/>
      <c r="R341" s="134"/>
      <c r="U341" s="68"/>
      <c r="CP341" s="68"/>
      <c r="DH341" s="68"/>
    </row>
    <row r="342" spans="1:112" ht="15">
      <c r="A342" s="133"/>
      <c r="B342" s="134"/>
      <c r="C342" s="134"/>
      <c r="D342" s="134"/>
      <c r="E342" s="135"/>
      <c r="F342" s="134"/>
      <c r="G342" s="134"/>
      <c r="H342" s="135"/>
      <c r="I342" s="134"/>
      <c r="J342" s="134"/>
      <c r="K342" s="134"/>
      <c r="L342" s="134"/>
      <c r="M342" s="134"/>
      <c r="N342" s="134"/>
      <c r="O342" s="134"/>
      <c r="P342" s="136"/>
      <c r="Q342" s="134"/>
      <c r="R342" s="134"/>
      <c r="U342" s="68"/>
      <c r="CP342" s="68"/>
      <c r="DH342" s="68"/>
    </row>
    <row r="343" spans="1:112" ht="15">
      <c r="A343" s="133"/>
      <c r="B343" s="134"/>
      <c r="C343" s="134"/>
      <c r="D343" s="134"/>
      <c r="E343" s="135"/>
      <c r="F343" s="134"/>
      <c r="G343" s="134"/>
      <c r="H343" s="135"/>
      <c r="I343" s="134"/>
      <c r="J343" s="134"/>
      <c r="K343" s="134"/>
      <c r="L343" s="134"/>
      <c r="M343" s="134"/>
      <c r="N343" s="134"/>
      <c r="O343" s="134"/>
      <c r="P343" s="136"/>
      <c r="Q343" s="134"/>
      <c r="R343" s="134"/>
      <c r="U343" s="68"/>
      <c r="CP343" s="68"/>
      <c r="DH343" s="68"/>
    </row>
    <row r="344" spans="1:112" ht="15">
      <c r="A344" s="133"/>
      <c r="B344" s="134"/>
      <c r="C344" s="134"/>
      <c r="D344" s="134"/>
      <c r="E344" s="135"/>
      <c r="F344" s="134"/>
      <c r="G344" s="134"/>
      <c r="H344" s="135"/>
      <c r="I344" s="134"/>
      <c r="J344" s="134"/>
      <c r="K344" s="134"/>
      <c r="L344" s="134"/>
      <c r="M344" s="134"/>
      <c r="N344" s="134"/>
      <c r="O344" s="134"/>
      <c r="P344" s="136"/>
      <c r="Q344" s="134"/>
      <c r="R344" s="134"/>
      <c r="U344" s="68"/>
      <c r="CP344" s="68"/>
      <c r="DH344" s="68"/>
    </row>
    <row r="345" spans="1:113" ht="15">
      <c r="A345" s="133"/>
      <c r="B345" s="134"/>
      <c r="C345" s="134"/>
      <c r="D345" s="134"/>
      <c r="E345" s="135"/>
      <c r="F345" s="134"/>
      <c r="G345" s="134"/>
      <c r="H345" s="135"/>
      <c r="I345" s="134"/>
      <c r="J345" s="134"/>
      <c r="K345" s="134"/>
      <c r="L345" s="134"/>
      <c r="M345" s="134"/>
      <c r="N345" s="134"/>
      <c r="O345" s="134"/>
      <c r="P345" s="136"/>
      <c r="Q345" s="134"/>
      <c r="R345" s="134"/>
      <c r="U345" s="68"/>
      <c r="CP345" s="68"/>
      <c r="DH345" s="68"/>
      <c r="DI345" s="68"/>
    </row>
    <row r="346" spans="1:112" ht="15">
      <c r="A346" s="133"/>
      <c r="B346" s="134"/>
      <c r="C346" s="134"/>
      <c r="D346" s="134"/>
      <c r="E346" s="135"/>
      <c r="F346" s="134"/>
      <c r="G346" s="134"/>
      <c r="H346" s="135"/>
      <c r="I346" s="134"/>
      <c r="J346" s="134"/>
      <c r="K346" s="134"/>
      <c r="L346" s="134"/>
      <c r="M346" s="134"/>
      <c r="N346" s="134"/>
      <c r="O346" s="134"/>
      <c r="P346" s="136"/>
      <c r="Q346" s="134"/>
      <c r="R346" s="134"/>
      <c r="U346" s="68"/>
      <c r="CP346" s="68"/>
      <c r="DH346" s="68"/>
    </row>
    <row r="347" spans="1:112" ht="15">
      <c r="A347" s="133"/>
      <c r="B347" s="134"/>
      <c r="C347" s="134"/>
      <c r="D347" s="134"/>
      <c r="E347" s="135"/>
      <c r="F347" s="134"/>
      <c r="G347" s="134"/>
      <c r="H347" s="135"/>
      <c r="I347" s="134"/>
      <c r="J347" s="134"/>
      <c r="K347" s="134"/>
      <c r="L347" s="134"/>
      <c r="M347" s="134"/>
      <c r="N347" s="134"/>
      <c r="O347" s="134"/>
      <c r="P347" s="136"/>
      <c r="Q347" s="134"/>
      <c r="R347" s="134"/>
      <c r="U347" s="68"/>
      <c r="CP347" s="68"/>
      <c r="DH347" s="68"/>
    </row>
    <row r="348" spans="1:112" ht="15">
      <c r="A348" s="133"/>
      <c r="B348" s="134"/>
      <c r="C348" s="134"/>
      <c r="D348" s="134"/>
      <c r="E348" s="135"/>
      <c r="F348" s="134"/>
      <c r="G348" s="134"/>
      <c r="H348" s="135"/>
      <c r="I348" s="134"/>
      <c r="J348" s="134"/>
      <c r="K348" s="134"/>
      <c r="L348" s="134"/>
      <c r="M348" s="134"/>
      <c r="N348" s="134"/>
      <c r="O348" s="134"/>
      <c r="P348" s="136"/>
      <c r="Q348" s="134"/>
      <c r="R348" s="134"/>
      <c r="U348" s="68"/>
      <c r="CP348" s="68"/>
      <c r="DH348" s="68"/>
    </row>
    <row r="349" spans="1:112" ht="15">
      <c r="A349" s="133"/>
      <c r="B349" s="134"/>
      <c r="C349" s="134"/>
      <c r="D349" s="134"/>
      <c r="E349" s="135"/>
      <c r="F349" s="134"/>
      <c r="G349" s="134"/>
      <c r="H349" s="135"/>
      <c r="I349" s="134"/>
      <c r="J349" s="134"/>
      <c r="K349" s="134"/>
      <c r="L349" s="134"/>
      <c r="M349" s="134"/>
      <c r="N349" s="134"/>
      <c r="O349" s="134"/>
      <c r="P349" s="136"/>
      <c r="Q349" s="134"/>
      <c r="R349" s="134"/>
      <c r="U349" s="68"/>
      <c r="CP349" s="68"/>
      <c r="DH349" s="68"/>
    </row>
    <row r="350" spans="1:112" ht="15">
      <c r="A350" s="133"/>
      <c r="B350" s="134"/>
      <c r="C350" s="134"/>
      <c r="D350" s="134"/>
      <c r="E350" s="135"/>
      <c r="F350" s="134"/>
      <c r="G350" s="134"/>
      <c r="H350" s="135"/>
      <c r="I350" s="134"/>
      <c r="J350" s="134"/>
      <c r="K350" s="134"/>
      <c r="L350" s="134"/>
      <c r="M350" s="134"/>
      <c r="N350" s="134"/>
      <c r="O350" s="134"/>
      <c r="P350" s="136"/>
      <c r="Q350" s="134"/>
      <c r="R350" s="134"/>
      <c r="U350" s="68"/>
      <c r="CP350" s="68"/>
      <c r="DH350" s="68"/>
    </row>
    <row r="351" spans="1:112" ht="15">
      <c r="A351" s="133"/>
      <c r="B351" s="134"/>
      <c r="C351" s="134"/>
      <c r="D351" s="134"/>
      <c r="E351" s="135"/>
      <c r="F351" s="134"/>
      <c r="G351" s="134"/>
      <c r="H351" s="135"/>
      <c r="I351" s="134"/>
      <c r="J351" s="134"/>
      <c r="K351" s="134"/>
      <c r="L351" s="134"/>
      <c r="M351" s="134"/>
      <c r="N351" s="134"/>
      <c r="O351" s="134"/>
      <c r="P351" s="136"/>
      <c r="Q351" s="134"/>
      <c r="R351" s="134"/>
      <c r="U351" s="68"/>
      <c r="CP351" s="68"/>
      <c r="DH351" s="68"/>
    </row>
    <row r="352" spans="1:112" ht="15">
      <c r="A352" s="133"/>
      <c r="B352" s="134"/>
      <c r="C352" s="134"/>
      <c r="D352" s="134"/>
      <c r="E352" s="135"/>
      <c r="F352" s="134"/>
      <c r="G352" s="134"/>
      <c r="H352" s="135"/>
      <c r="I352" s="134"/>
      <c r="J352" s="134"/>
      <c r="K352" s="134"/>
      <c r="L352" s="134"/>
      <c r="M352" s="134"/>
      <c r="N352" s="134"/>
      <c r="O352" s="134"/>
      <c r="P352" s="136"/>
      <c r="Q352" s="134"/>
      <c r="R352" s="134"/>
      <c r="U352" s="68"/>
      <c r="CP352" s="68"/>
      <c r="DH352" s="68"/>
    </row>
    <row r="353" spans="1:112" ht="15">
      <c r="A353" s="133"/>
      <c r="B353" s="134"/>
      <c r="C353" s="134"/>
      <c r="D353" s="134"/>
      <c r="E353" s="135"/>
      <c r="F353" s="134"/>
      <c r="G353" s="134"/>
      <c r="H353" s="135"/>
      <c r="I353" s="134"/>
      <c r="J353" s="134"/>
      <c r="K353" s="134"/>
      <c r="L353" s="134"/>
      <c r="M353" s="134"/>
      <c r="N353" s="134"/>
      <c r="O353" s="134"/>
      <c r="P353" s="136"/>
      <c r="Q353" s="134"/>
      <c r="R353" s="134"/>
      <c r="U353" s="68"/>
      <c r="CP353" s="68"/>
      <c r="DH353" s="68"/>
    </row>
    <row r="354" spans="1:112" ht="15">
      <c r="A354" s="133"/>
      <c r="B354" s="134"/>
      <c r="C354" s="134"/>
      <c r="D354" s="134"/>
      <c r="E354" s="135"/>
      <c r="F354" s="134"/>
      <c r="G354" s="134"/>
      <c r="H354" s="135"/>
      <c r="I354" s="134"/>
      <c r="J354" s="134"/>
      <c r="K354" s="134"/>
      <c r="L354" s="134"/>
      <c r="M354" s="134"/>
      <c r="N354" s="134"/>
      <c r="O354" s="134"/>
      <c r="P354" s="136"/>
      <c r="Q354" s="134"/>
      <c r="R354" s="134"/>
      <c r="U354" s="68"/>
      <c r="CP354" s="68"/>
      <c r="DH354" s="68"/>
    </row>
    <row r="355" spans="1:112" ht="15">
      <c r="A355" s="133"/>
      <c r="B355" s="134"/>
      <c r="C355" s="134"/>
      <c r="D355" s="134"/>
      <c r="E355" s="135"/>
      <c r="F355" s="134"/>
      <c r="G355" s="134"/>
      <c r="H355" s="135"/>
      <c r="I355" s="134"/>
      <c r="J355" s="134"/>
      <c r="K355" s="134"/>
      <c r="L355" s="134"/>
      <c r="M355" s="134"/>
      <c r="N355" s="134"/>
      <c r="O355" s="134"/>
      <c r="P355" s="136"/>
      <c r="Q355" s="134"/>
      <c r="R355" s="134"/>
      <c r="U355" s="68"/>
      <c r="CP355" s="68"/>
      <c r="DH355" s="68"/>
    </row>
    <row r="356" spans="1:112" ht="15">
      <c r="A356" s="133"/>
      <c r="B356" s="134"/>
      <c r="C356" s="134"/>
      <c r="D356" s="134"/>
      <c r="E356" s="135"/>
      <c r="F356" s="134"/>
      <c r="G356" s="134"/>
      <c r="H356" s="135"/>
      <c r="I356" s="134"/>
      <c r="J356" s="134"/>
      <c r="K356" s="134"/>
      <c r="L356" s="134"/>
      <c r="M356" s="134"/>
      <c r="N356" s="134"/>
      <c r="O356" s="134"/>
      <c r="P356" s="136"/>
      <c r="Q356" s="134"/>
      <c r="R356" s="134"/>
      <c r="U356" s="68"/>
      <c r="CP356" s="68"/>
      <c r="DH356" s="68"/>
    </row>
    <row r="357" spans="1:112" ht="15">
      <c r="A357" s="133"/>
      <c r="B357" s="134"/>
      <c r="C357" s="134"/>
      <c r="D357" s="134"/>
      <c r="E357" s="135"/>
      <c r="F357" s="134"/>
      <c r="G357" s="134"/>
      <c r="H357" s="135"/>
      <c r="I357" s="134"/>
      <c r="J357" s="134"/>
      <c r="K357" s="134"/>
      <c r="L357" s="134"/>
      <c r="M357" s="134"/>
      <c r="N357" s="134"/>
      <c r="O357" s="134"/>
      <c r="P357" s="136"/>
      <c r="Q357" s="134"/>
      <c r="R357" s="134"/>
      <c r="U357" s="68"/>
      <c r="CP357" s="68"/>
      <c r="DH357" s="68"/>
    </row>
    <row r="358" spans="1:112" ht="15">
      <c r="A358" s="133"/>
      <c r="B358" s="134"/>
      <c r="C358" s="134"/>
      <c r="D358" s="134"/>
      <c r="E358" s="135"/>
      <c r="F358" s="134"/>
      <c r="G358" s="134"/>
      <c r="H358" s="135"/>
      <c r="I358" s="134"/>
      <c r="J358" s="134"/>
      <c r="K358" s="134"/>
      <c r="L358" s="134"/>
      <c r="M358" s="134"/>
      <c r="N358" s="134"/>
      <c r="O358" s="134"/>
      <c r="P358" s="136"/>
      <c r="Q358" s="134"/>
      <c r="R358" s="134"/>
      <c r="U358" s="68"/>
      <c r="CP358" s="68"/>
      <c r="DH358" s="68"/>
    </row>
    <row r="359" spans="1:112" ht="15">
      <c r="A359" s="133"/>
      <c r="B359" s="134"/>
      <c r="C359" s="134"/>
      <c r="D359" s="134"/>
      <c r="E359" s="135"/>
      <c r="F359" s="134"/>
      <c r="G359" s="134"/>
      <c r="H359" s="135"/>
      <c r="I359" s="134"/>
      <c r="J359" s="134"/>
      <c r="K359" s="134"/>
      <c r="L359" s="134"/>
      <c r="M359" s="134"/>
      <c r="N359" s="134"/>
      <c r="O359" s="134"/>
      <c r="P359" s="136"/>
      <c r="Q359" s="134"/>
      <c r="R359" s="134"/>
      <c r="U359" s="68"/>
      <c r="CP359" s="68"/>
      <c r="DH359" s="68"/>
    </row>
    <row r="360" spans="1:112" ht="15">
      <c r="A360" s="133"/>
      <c r="B360" s="134"/>
      <c r="C360" s="134"/>
      <c r="D360" s="134"/>
      <c r="E360" s="135"/>
      <c r="F360" s="134"/>
      <c r="G360" s="134"/>
      <c r="H360" s="135"/>
      <c r="I360" s="134"/>
      <c r="J360" s="134"/>
      <c r="K360" s="134"/>
      <c r="L360" s="134"/>
      <c r="M360" s="134"/>
      <c r="N360" s="134"/>
      <c r="O360" s="134"/>
      <c r="P360" s="136"/>
      <c r="Q360" s="134"/>
      <c r="R360" s="134"/>
      <c r="U360" s="68"/>
      <c r="CP360" s="68"/>
      <c r="DH360" s="68"/>
    </row>
    <row r="361" spans="1:112" ht="15">
      <c r="A361" s="133"/>
      <c r="B361" s="134"/>
      <c r="C361" s="134"/>
      <c r="D361" s="134"/>
      <c r="E361" s="135"/>
      <c r="F361" s="134"/>
      <c r="G361" s="134"/>
      <c r="H361" s="135"/>
      <c r="I361" s="134"/>
      <c r="J361" s="134"/>
      <c r="K361" s="134"/>
      <c r="L361" s="134"/>
      <c r="M361" s="134"/>
      <c r="N361" s="134"/>
      <c r="O361" s="134"/>
      <c r="P361" s="136"/>
      <c r="Q361" s="134"/>
      <c r="R361" s="134"/>
      <c r="U361" s="68"/>
      <c r="CP361" s="68"/>
      <c r="DH361" s="68"/>
    </row>
    <row r="362" spans="1:112" ht="15">
      <c r="A362" s="133"/>
      <c r="B362" s="134"/>
      <c r="C362" s="134"/>
      <c r="D362" s="134"/>
      <c r="E362" s="135"/>
      <c r="F362" s="134"/>
      <c r="G362" s="134"/>
      <c r="H362" s="135"/>
      <c r="I362" s="134"/>
      <c r="J362" s="134"/>
      <c r="K362" s="134"/>
      <c r="L362" s="134"/>
      <c r="M362" s="134"/>
      <c r="N362" s="134"/>
      <c r="O362" s="134"/>
      <c r="P362" s="136"/>
      <c r="Q362" s="134"/>
      <c r="R362" s="134"/>
      <c r="U362" s="68"/>
      <c r="CP362" s="68"/>
      <c r="DH362" s="68"/>
    </row>
    <row r="363" spans="1:112" ht="15">
      <c r="A363" s="133"/>
      <c r="B363" s="134"/>
      <c r="C363" s="134"/>
      <c r="D363" s="134"/>
      <c r="E363" s="135"/>
      <c r="F363" s="134"/>
      <c r="G363" s="134"/>
      <c r="H363" s="135"/>
      <c r="I363" s="134"/>
      <c r="J363" s="134"/>
      <c r="K363" s="134"/>
      <c r="L363" s="134"/>
      <c r="M363" s="134"/>
      <c r="N363" s="134"/>
      <c r="O363" s="134"/>
      <c r="P363" s="136"/>
      <c r="Q363" s="134"/>
      <c r="R363" s="134"/>
      <c r="U363" s="68"/>
      <c r="CP363" s="68"/>
      <c r="DH363" s="68"/>
    </row>
    <row r="364" spans="1:112" ht="15">
      <c r="A364" s="133"/>
      <c r="B364" s="134"/>
      <c r="C364" s="134"/>
      <c r="D364" s="134"/>
      <c r="E364" s="135"/>
      <c r="F364" s="134"/>
      <c r="G364" s="134"/>
      <c r="H364" s="135"/>
      <c r="I364" s="134"/>
      <c r="J364" s="134"/>
      <c r="K364" s="134"/>
      <c r="L364" s="134"/>
      <c r="M364" s="134"/>
      <c r="N364" s="134"/>
      <c r="O364" s="134"/>
      <c r="P364" s="136"/>
      <c r="Q364" s="134"/>
      <c r="R364" s="134"/>
      <c r="U364" s="68"/>
      <c r="CP364" s="68"/>
      <c r="DH364" s="68"/>
    </row>
    <row r="365" spans="1:112" ht="15">
      <c r="A365" s="133"/>
      <c r="B365" s="134"/>
      <c r="C365" s="134"/>
      <c r="D365" s="134"/>
      <c r="E365" s="135"/>
      <c r="F365" s="134"/>
      <c r="G365" s="134"/>
      <c r="H365" s="135"/>
      <c r="I365" s="134"/>
      <c r="J365" s="134"/>
      <c r="K365" s="134"/>
      <c r="L365" s="134"/>
      <c r="M365" s="134"/>
      <c r="N365" s="134"/>
      <c r="O365" s="134"/>
      <c r="P365" s="136"/>
      <c r="Q365" s="134"/>
      <c r="R365" s="134"/>
      <c r="U365" s="68"/>
      <c r="CP365" s="68"/>
      <c r="DH365" s="68"/>
    </row>
    <row r="366" spans="1:112" ht="15">
      <c r="A366" s="133"/>
      <c r="B366" s="134"/>
      <c r="C366" s="134"/>
      <c r="D366" s="134"/>
      <c r="E366" s="135"/>
      <c r="F366" s="134"/>
      <c r="G366" s="134"/>
      <c r="H366" s="135"/>
      <c r="I366" s="134"/>
      <c r="J366" s="134"/>
      <c r="K366" s="134"/>
      <c r="L366" s="134"/>
      <c r="M366" s="134"/>
      <c r="N366" s="134"/>
      <c r="O366" s="134"/>
      <c r="P366" s="136"/>
      <c r="Q366" s="134"/>
      <c r="R366" s="134"/>
      <c r="U366" s="68"/>
      <c r="CP366" s="68"/>
      <c r="DH366" s="68"/>
    </row>
    <row r="367" spans="1:112" ht="15">
      <c r="A367" s="133"/>
      <c r="B367" s="134"/>
      <c r="C367" s="134"/>
      <c r="D367" s="134"/>
      <c r="E367" s="135"/>
      <c r="F367" s="134"/>
      <c r="G367" s="134"/>
      <c r="H367" s="135"/>
      <c r="I367" s="134"/>
      <c r="J367" s="134"/>
      <c r="K367" s="134"/>
      <c r="L367" s="134"/>
      <c r="M367" s="134"/>
      <c r="N367" s="134"/>
      <c r="O367" s="134"/>
      <c r="P367" s="136"/>
      <c r="Q367" s="134"/>
      <c r="R367" s="134"/>
      <c r="U367" s="68"/>
      <c r="CP367" s="68"/>
      <c r="DH367" s="68"/>
    </row>
    <row r="368" spans="1:112" ht="15">
      <c r="A368" s="133"/>
      <c r="B368" s="134"/>
      <c r="C368" s="134"/>
      <c r="D368" s="134"/>
      <c r="E368" s="135"/>
      <c r="F368" s="134"/>
      <c r="G368" s="134"/>
      <c r="H368" s="135"/>
      <c r="I368" s="134"/>
      <c r="J368" s="134"/>
      <c r="K368" s="134"/>
      <c r="L368" s="134"/>
      <c r="M368" s="134"/>
      <c r="N368" s="134"/>
      <c r="O368" s="134"/>
      <c r="P368" s="136"/>
      <c r="Q368" s="134"/>
      <c r="R368" s="134"/>
      <c r="U368" s="68"/>
      <c r="CP368" s="68"/>
      <c r="DH368" s="68"/>
    </row>
    <row r="369" spans="1:112" ht="15">
      <c r="A369" s="133"/>
      <c r="B369" s="134"/>
      <c r="C369" s="134"/>
      <c r="D369" s="134"/>
      <c r="E369" s="135"/>
      <c r="F369" s="134"/>
      <c r="G369" s="134"/>
      <c r="H369" s="135"/>
      <c r="I369" s="134"/>
      <c r="J369" s="134"/>
      <c r="K369" s="134"/>
      <c r="L369" s="134"/>
      <c r="M369" s="134"/>
      <c r="N369" s="134"/>
      <c r="O369" s="134"/>
      <c r="P369" s="136"/>
      <c r="Q369" s="134"/>
      <c r="R369" s="134"/>
      <c r="U369" s="68"/>
      <c r="CP369" s="68"/>
      <c r="DH369" s="68"/>
    </row>
    <row r="370" spans="1:112" ht="15">
      <c r="A370" s="133"/>
      <c r="B370" s="134"/>
      <c r="C370" s="134"/>
      <c r="D370" s="134"/>
      <c r="E370" s="135"/>
      <c r="F370" s="134"/>
      <c r="G370" s="134"/>
      <c r="H370" s="135"/>
      <c r="I370" s="134"/>
      <c r="J370" s="134"/>
      <c r="K370" s="134"/>
      <c r="L370" s="134"/>
      <c r="M370" s="134"/>
      <c r="N370" s="134"/>
      <c r="O370" s="134"/>
      <c r="P370" s="136"/>
      <c r="Q370" s="134"/>
      <c r="R370" s="134"/>
      <c r="U370" s="68"/>
      <c r="CP370" s="68"/>
      <c r="DH370" s="68"/>
    </row>
    <row r="371" spans="1:112" ht="15">
      <c r="A371" s="133"/>
      <c r="B371" s="134"/>
      <c r="C371" s="134"/>
      <c r="D371" s="134"/>
      <c r="E371" s="135"/>
      <c r="F371" s="134"/>
      <c r="G371" s="134"/>
      <c r="H371" s="135"/>
      <c r="I371" s="134"/>
      <c r="J371" s="134"/>
      <c r="K371" s="134"/>
      <c r="L371" s="134"/>
      <c r="M371" s="134"/>
      <c r="N371" s="134"/>
      <c r="O371" s="134"/>
      <c r="P371" s="136"/>
      <c r="Q371" s="134"/>
      <c r="R371" s="134"/>
      <c r="U371" s="68"/>
      <c r="CP371" s="68"/>
      <c r="DH371" s="68"/>
    </row>
    <row r="372" spans="1:112" ht="15">
      <c r="A372" s="133"/>
      <c r="B372" s="134"/>
      <c r="C372" s="134"/>
      <c r="D372" s="134"/>
      <c r="E372" s="135"/>
      <c r="F372" s="134"/>
      <c r="G372" s="134"/>
      <c r="H372" s="135"/>
      <c r="I372" s="134"/>
      <c r="J372" s="134"/>
      <c r="K372" s="134"/>
      <c r="L372" s="134"/>
      <c r="M372" s="134"/>
      <c r="N372" s="134"/>
      <c r="O372" s="134"/>
      <c r="P372" s="136"/>
      <c r="Q372" s="134"/>
      <c r="R372" s="134"/>
      <c r="U372" s="68"/>
      <c r="CP372" s="68"/>
      <c r="DH372" s="68"/>
    </row>
    <row r="373" spans="1:112" ht="15">
      <c r="A373" s="133"/>
      <c r="B373" s="134"/>
      <c r="C373" s="134"/>
      <c r="D373" s="134"/>
      <c r="E373" s="135"/>
      <c r="F373" s="134"/>
      <c r="G373" s="134"/>
      <c r="H373" s="135"/>
      <c r="I373" s="134"/>
      <c r="J373" s="134"/>
      <c r="K373" s="134"/>
      <c r="L373" s="134"/>
      <c r="M373" s="134"/>
      <c r="N373" s="134"/>
      <c r="O373" s="134"/>
      <c r="P373" s="136"/>
      <c r="Q373" s="134"/>
      <c r="R373" s="134"/>
      <c r="U373" s="68"/>
      <c r="CP373" s="68"/>
      <c r="DH373" s="68"/>
    </row>
    <row r="374" spans="1:112" ht="15">
      <c r="A374" s="133"/>
      <c r="B374" s="134"/>
      <c r="C374" s="134"/>
      <c r="D374" s="134"/>
      <c r="E374" s="135"/>
      <c r="F374" s="134"/>
      <c r="G374" s="134"/>
      <c r="H374" s="135"/>
      <c r="I374" s="134"/>
      <c r="J374" s="134"/>
      <c r="K374" s="134"/>
      <c r="L374" s="134"/>
      <c r="M374" s="134"/>
      <c r="N374" s="134"/>
      <c r="O374" s="134"/>
      <c r="P374" s="136"/>
      <c r="Q374" s="134"/>
      <c r="R374" s="134"/>
      <c r="U374" s="68"/>
      <c r="CP374" s="68"/>
      <c r="DH374" s="68"/>
    </row>
    <row r="375" spans="1:112" ht="15">
      <c r="A375" s="133"/>
      <c r="B375" s="134"/>
      <c r="C375" s="134"/>
      <c r="D375" s="134"/>
      <c r="E375" s="135"/>
      <c r="F375" s="134"/>
      <c r="G375" s="134"/>
      <c r="H375" s="135"/>
      <c r="I375" s="134"/>
      <c r="J375" s="134"/>
      <c r="K375" s="134"/>
      <c r="L375" s="134"/>
      <c r="M375" s="134"/>
      <c r="N375" s="134"/>
      <c r="O375" s="134"/>
      <c r="P375" s="136"/>
      <c r="Q375" s="134"/>
      <c r="R375" s="134"/>
      <c r="U375" s="68"/>
      <c r="CP375" s="68"/>
      <c r="DH375" s="68"/>
    </row>
    <row r="376" spans="1:112" ht="15">
      <c r="A376" s="133"/>
      <c r="B376" s="134"/>
      <c r="C376" s="134"/>
      <c r="D376" s="134"/>
      <c r="E376" s="135"/>
      <c r="F376" s="134"/>
      <c r="G376" s="134"/>
      <c r="H376" s="135"/>
      <c r="I376" s="134"/>
      <c r="J376" s="134"/>
      <c r="K376" s="134"/>
      <c r="L376" s="134"/>
      <c r="M376" s="134"/>
      <c r="N376" s="134"/>
      <c r="O376" s="134"/>
      <c r="P376" s="136"/>
      <c r="Q376" s="134"/>
      <c r="R376" s="134"/>
      <c r="U376" s="68"/>
      <c r="CP376" s="68"/>
      <c r="DH376" s="68"/>
    </row>
    <row r="377" spans="1:112" ht="15">
      <c r="A377" s="133"/>
      <c r="B377" s="134"/>
      <c r="C377" s="134"/>
      <c r="D377" s="134"/>
      <c r="E377" s="135"/>
      <c r="F377" s="134"/>
      <c r="G377" s="134"/>
      <c r="H377" s="135"/>
      <c r="I377" s="134"/>
      <c r="J377" s="134"/>
      <c r="K377" s="134"/>
      <c r="L377" s="134"/>
      <c r="M377" s="134"/>
      <c r="N377" s="134"/>
      <c r="O377" s="134"/>
      <c r="P377" s="136"/>
      <c r="Q377" s="134"/>
      <c r="R377" s="134"/>
      <c r="U377" s="68"/>
      <c r="CP377" s="68"/>
      <c r="DH377" s="68"/>
    </row>
    <row r="378" spans="1:112" ht="15">
      <c r="A378" s="133"/>
      <c r="B378" s="134"/>
      <c r="C378" s="134"/>
      <c r="D378" s="134"/>
      <c r="E378" s="135"/>
      <c r="F378" s="134"/>
      <c r="G378" s="134"/>
      <c r="H378" s="135"/>
      <c r="I378" s="134"/>
      <c r="J378" s="134"/>
      <c r="K378" s="134"/>
      <c r="L378" s="134"/>
      <c r="M378" s="134"/>
      <c r="N378" s="134"/>
      <c r="O378" s="134"/>
      <c r="P378" s="136"/>
      <c r="Q378" s="134"/>
      <c r="R378" s="134"/>
      <c r="U378" s="68"/>
      <c r="CP378" s="68"/>
      <c r="DH378" s="68"/>
    </row>
    <row r="379" spans="1:112" ht="15">
      <c r="A379" s="133"/>
      <c r="B379" s="134"/>
      <c r="C379" s="134"/>
      <c r="D379" s="134"/>
      <c r="E379" s="135"/>
      <c r="F379" s="134"/>
      <c r="G379" s="134"/>
      <c r="H379" s="135"/>
      <c r="I379" s="134"/>
      <c r="J379" s="134"/>
      <c r="K379" s="134"/>
      <c r="L379" s="134"/>
      <c r="M379" s="134"/>
      <c r="N379" s="134"/>
      <c r="O379" s="134"/>
      <c r="P379" s="136"/>
      <c r="Q379" s="134"/>
      <c r="R379" s="134"/>
      <c r="U379" s="68"/>
      <c r="CP379" s="68"/>
      <c r="DH379" s="68"/>
    </row>
    <row r="380" spans="1:112" ht="15">
      <c r="A380" s="133"/>
      <c r="B380" s="134"/>
      <c r="C380" s="134"/>
      <c r="D380" s="134"/>
      <c r="E380" s="135"/>
      <c r="F380" s="134"/>
      <c r="G380" s="134"/>
      <c r="H380" s="135"/>
      <c r="I380" s="134"/>
      <c r="J380" s="134"/>
      <c r="K380" s="134"/>
      <c r="L380" s="134"/>
      <c r="M380" s="134"/>
      <c r="N380" s="134"/>
      <c r="O380" s="134"/>
      <c r="P380" s="136"/>
      <c r="Q380" s="134"/>
      <c r="R380" s="134"/>
      <c r="U380" s="68"/>
      <c r="CP380" s="68"/>
      <c r="DH380" s="68"/>
    </row>
    <row r="381" spans="1:112" ht="15">
      <c r="A381" s="133"/>
      <c r="B381" s="134"/>
      <c r="C381" s="134"/>
      <c r="D381" s="134"/>
      <c r="E381" s="135"/>
      <c r="F381" s="134"/>
      <c r="G381" s="134"/>
      <c r="H381" s="135"/>
      <c r="I381" s="134"/>
      <c r="J381" s="134"/>
      <c r="K381" s="134"/>
      <c r="L381" s="134"/>
      <c r="M381" s="134"/>
      <c r="N381" s="134"/>
      <c r="O381" s="134"/>
      <c r="P381" s="136"/>
      <c r="Q381" s="134"/>
      <c r="R381" s="134"/>
      <c r="U381" s="68"/>
      <c r="CP381" s="68"/>
      <c r="DH381" s="68"/>
    </row>
    <row r="382" spans="1:112" ht="15">
      <c r="A382" s="133"/>
      <c r="B382" s="134"/>
      <c r="C382" s="134"/>
      <c r="D382" s="134"/>
      <c r="E382" s="135"/>
      <c r="F382" s="134"/>
      <c r="G382" s="134"/>
      <c r="H382" s="135"/>
      <c r="I382" s="134"/>
      <c r="J382" s="134"/>
      <c r="K382" s="134"/>
      <c r="L382" s="134"/>
      <c r="M382" s="134"/>
      <c r="N382" s="134"/>
      <c r="O382" s="134"/>
      <c r="P382" s="136"/>
      <c r="Q382" s="134"/>
      <c r="R382" s="134"/>
      <c r="U382" s="68"/>
      <c r="CP382" s="68"/>
      <c r="DH382" s="68"/>
    </row>
    <row r="383" spans="1:112" ht="15">
      <c r="A383" s="133"/>
      <c r="B383" s="134"/>
      <c r="C383" s="134"/>
      <c r="D383" s="134"/>
      <c r="E383" s="135"/>
      <c r="F383" s="134"/>
      <c r="G383" s="134"/>
      <c r="H383" s="135"/>
      <c r="I383" s="134"/>
      <c r="J383" s="134"/>
      <c r="K383" s="134"/>
      <c r="L383" s="134"/>
      <c r="M383" s="134"/>
      <c r="N383" s="134"/>
      <c r="O383" s="134"/>
      <c r="P383" s="136"/>
      <c r="Q383" s="134"/>
      <c r="R383" s="134"/>
      <c r="U383" s="68"/>
      <c r="CP383" s="68"/>
      <c r="DH383" s="68"/>
    </row>
    <row r="384" spans="1:112" ht="15">
      <c r="A384" s="133"/>
      <c r="B384" s="134"/>
      <c r="C384" s="134"/>
      <c r="D384" s="134"/>
      <c r="E384" s="135"/>
      <c r="F384" s="134"/>
      <c r="G384" s="134"/>
      <c r="H384" s="135"/>
      <c r="I384" s="134"/>
      <c r="J384" s="134"/>
      <c r="K384" s="134"/>
      <c r="L384" s="134"/>
      <c r="M384" s="134"/>
      <c r="N384" s="134"/>
      <c r="O384" s="134"/>
      <c r="P384" s="136"/>
      <c r="Q384" s="134"/>
      <c r="R384" s="134"/>
      <c r="U384" s="68"/>
      <c r="CP384" s="68"/>
      <c r="DH384" s="68"/>
    </row>
    <row r="385" spans="1:112" ht="15">
      <c r="A385" s="133"/>
      <c r="B385" s="134"/>
      <c r="C385" s="134"/>
      <c r="D385" s="134"/>
      <c r="E385" s="135"/>
      <c r="F385" s="134"/>
      <c r="G385" s="134"/>
      <c r="H385" s="135"/>
      <c r="I385" s="134"/>
      <c r="J385" s="134"/>
      <c r="K385" s="134"/>
      <c r="L385" s="134"/>
      <c r="M385" s="134"/>
      <c r="N385" s="134"/>
      <c r="O385" s="134"/>
      <c r="P385" s="136"/>
      <c r="Q385" s="134"/>
      <c r="R385" s="134"/>
      <c r="U385" s="68"/>
      <c r="CP385" s="68"/>
      <c r="DH385" s="68"/>
    </row>
    <row r="386" spans="1:112" ht="15">
      <c r="A386" s="133"/>
      <c r="B386" s="134"/>
      <c r="C386" s="134"/>
      <c r="D386" s="134"/>
      <c r="E386" s="135"/>
      <c r="F386" s="134"/>
      <c r="G386" s="134"/>
      <c r="H386" s="135"/>
      <c r="I386" s="134"/>
      <c r="J386" s="134"/>
      <c r="K386" s="134"/>
      <c r="L386" s="134"/>
      <c r="M386" s="134"/>
      <c r="N386" s="134"/>
      <c r="O386" s="134"/>
      <c r="P386" s="136"/>
      <c r="Q386" s="134"/>
      <c r="R386" s="134"/>
      <c r="U386" s="68"/>
      <c r="CP386" s="68"/>
      <c r="DH386" s="68"/>
    </row>
    <row r="387" spans="1:112" ht="15">
      <c r="A387" s="133"/>
      <c r="B387" s="134"/>
      <c r="C387" s="134"/>
      <c r="D387" s="134"/>
      <c r="E387" s="135"/>
      <c r="F387" s="134"/>
      <c r="G387" s="134"/>
      <c r="H387" s="135"/>
      <c r="I387" s="134"/>
      <c r="J387" s="134"/>
      <c r="K387" s="134"/>
      <c r="L387" s="134"/>
      <c r="M387" s="134"/>
      <c r="N387" s="134"/>
      <c r="O387" s="134"/>
      <c r="P387" s="136"/>
      <c r="Q387" s="134"/>
      <c r="R387" s="134"/>
      <c r="U387" s="68"/>
      <c r="CP387" s="68"/>
      <c r="DH387" s="68"/>
    </row>
    <row r="388" spans="1:112" ht="15">
      <c r="A388" s="133"/>
      <c r="B388" s="134"/>
      <c r="C388" s="134"/>
      <c r="D388" s="134"/>
      <c r="E388" s="135"/>
      <c r="F388" s="134"/>
      <c r="G388" s="134"/>
      <c r="H388" s="135"/>
      <c r="I388" s="134"/>
      <c r="J388" s="134"/>
      <c r="K388" s="134"/>
      <c r="L388" s="134"/>
      <c r="M388" s="134"/>
      <c r="N388" s="134"/>
      <c r="O388" s="134"/>
      <c r="P388" s="136"/>
      <c r="Q388" s="134"/>
      <c r="R388" s="134"/>
      <c r="U388" s="68"/>
      <c r="CP388" s="68"/>
      <c r="DH388" s="68"/>
    </row>
    <row r="389" spans="1:112" ht="15">
      <c r="A389" s="133"/>
      <c r="B389" s="134"/>
      <c r="C389" s="134"/>
      <c r="D389" s="134"/>
      <c r="E389" s="135"/>
      <c r="F389" s="134"/>
      <c r="G389" s="134"/>
      <c r="H389" s="135"/>
      <c r="I389" s="134"/>
      <c r="J389" s="134"/>
      <c r="K389" s="134"/>
      <c r="L389" s="134"/>
      <c r="M389" s="134"/>
      <c r="N389" s="134"/>
      <c r="O389" s="134"/>
      <c r="P389" s="136"/>
      <c r="Q389" s="134"/>
      <c r="R389" s="134"/>
      <c r="U389" s="68"/>
      <c r="CP389" s="68"/>
      <c r="DH389" s="68"/>
    </row>
    <row r="390" spans="1:112" ht="15">
      <c r="A390" s="133"/>
      <c r="B390" s="134"/>
      <c r="C390" s="134"/>
      <c r="D390" s="134"/>
      <c r="E390" s="135"/>
      <c r="F390" s="134"/>
      <c r="G390" s="134"/>
      <c r="H390" s="135"/>
      <c r="I390" s="134"/>
      <c r="J390" s="134"/>
      <c r="K390" s="134"/>
      <c r="L390" s="134"/>
      <c r="M390" s="134"/>
      <c r="N390" s="134"/>
      <c r="O390" s="134"/>
      <c r="P390" s="136"/>
      <c r="Q390" s="134"/>
      <c r="R390" s="134"/>
      <c r="U390" s="68"/>
      <c r="CP390" s="68"/>
      <c r="DH390" s="68"/>
    </row>
    <row r="391" spans="1:112" ht="15">
      <c r="A391" s="133"/>
      <c r="B391" s="134"/>
      <c r="C391" s="134"/>
      <c r="D391" s="134"/>
      <c r="E391" s="135"/>
      <c r="F391" s="134"/>
      <c r="G391" s="134"/>
      <c r="H391" s="135"/>
      <c r="I391" s="134"/>
      <c r="J391" s="134"/>
      <c r="K391" s="134"/>
      <c r="L391" s="134"/>
      <c r="M391" s="134"/>
      <c r="N391" s="134"/>
      <c r="O391" s="134"/>
      <c r="P391" s="136"/>
      <c r="Q391" s="134"/>
      <c r="R391" s="134"/>
      <c r="U391" s="68"/>
      <c r="CP391" s="68"/>
      <c r="DH391" s="68"/>
    </row>
    <row r="392" spans="1:112" ht="15">
      <c r="A392" s="133"/>
      <c r="B392" s="134"/>
      <c r="C392" s="134"/>
      <c r="D392" s="134"/>
      <c r="E392" s="135"/>
      <c r="F392" s="134"/>
      <c r="G392" s="134"/>
      <c r="H392" s="135"/>
      <c r="I392" s="134"/>
      <c r="J392" s="134"/>
      <c r="K392" s="134"/>
      <c r="L392" s="134"/>
      <c r="M392" s="134"/>
      <c r="N392" s="134"/>
      <c r="O392" s="134"/>
      <c r="P392" s="136"/>
      <c r="Q392" s="134"/>
      <c r="R392" s="134"/>
      <c r="U392" s="68"/>
      <c r="CP392" s="68"/>
      <c r="DH392" s="68"/>
    </row>
    <row r="393" spans="1:112" ht="15">
      <c r="A393" s="133"/>
      <c r="B393" s="134"/>
      <c r="C393" s="134"/>
      <c r="D393" s="134"/>
      <c r="E393" s="135"/>
      <c r="F393" s="134"/>
      <c r="G393" s="134"/>
      <c r="H393" s="135"/>
      <c r="I393" s="134"/>
      <c r="J393" s="134"/>
      <c r="K393" s="134"/>
      <c r="L393" s="134"/>
      <c r="M393" s="134"/>
      <c r="N393" s="134"/>
      <c r="O393" s="134"/>
      <c r="P393" s="136"/>
      <c r="Q393" s="134"/>
      <c r="R393" s="134"/>
      <c r="U393" s="68"/>
      <c r="CP393" s="68"/>
      <c r="DH393" s="68"/>
    </row>
    <row r="394" spans="1:112" ht="15">
      <c r="A394" s="133"/>
      <c r="B394" s="134"/>
      <c r="C394" s="134"/>
      <c r="D394" s="134"/>
      <c r="E394" s="135"/>
      <c r="F394" s="134"/>
      <c r="G394" s="134"/>
      <c r="H394" s="135"/>
      <c r="I394" s="134"/>
      <c r="J394" s="134"/>
      <c r="K394" s="134"/>
      <c r="L394" s="134"/>
      <c r="M394" s="134"/>
      <c r="N394" s="134"/>
      <c r="O394" s="134"/>
      <c r="P394" s="136"/>
      <c r="Q394" s="134"/>
      <c r="R394" s="134"/>
      <c r="U394" s="68"/>
      <c r="CP394" s="68"/>
      <c r="DH394" s="68"/>
    </row>
    <row r="395" spans="1:112" ht="15">
      <c r="A395" s="133"/>
      <c r="B395" s="134"/>
      <c r="C395" s="134"/>
      <c r="D395" s="134"/>
      <c r="E395" s="135"/>
      <c r="F395" s="134"/>
      <c r="G395" s="134"/>
      <c r="H395" s="135"/>
      <c r="I395" s="134"/>
      <c r="J395" s="134"/>
      <c r="K395" s="134"/>
      <c r="L395" s="134"/>
      <c r="M395" s="134"/>
      <c r="N395" s="134"/>
      <c r="O395" s="134"/>
      <c r="P395" s="136"/>
      <c r="Q395" s="134"/>
      <c r="R395" s="134"/>
      <c r="U395" s="68"/>
      <c r="CP395" s="68"/>
      <c r="DH395" s="68"/>
    </row>
    <row r="396" spans="1:112" ht="15">
      <c r="A396" s="133"/>
      <c r="B396" s="134"/>
      <c r="C396" s="134"/>
      <c r="D396" s="134"/>
      <c r="E396" s="135"/>
      <c r="F396" s="134"/>
      <c r="G396" s="134"/>
      <c r="H396" s="135"/>
      <c r="I396" s="134"/>
      <c r="J396" s="134"/>
      <c r="K396" s="134"/>
      <c r="L396" s="134"/>
      <c r="M396" s="134"/>
      <c r="N396" s="134"/>
      <c r="O396" s="134"/>
      <c r="P396" s="136"/>
      <c r="Q396" s="134"/>
      <c r="R396" s="134"/>
      <c r="U396" s="68"/>
      <c r="CP396" s="68"/>
      <c r="DH396" s="68"/>
    </row>
    <row r="397" spans="1:112" ht="15">
      <c r="A397" s="133"/>
      <c r="B397" s="134"/>
      <c r="C397" s="134"/>
      <c r="D397" s="134"/>
      <c r="E397" s="135"/>
      <c r="F397" s="134"/>
      <c r="G397" s="134"/>
      <c r="H397" s="135"/>
      <c r="I397" s="134"/>
      <c r="J397" s="134"/>
      <c r="K397" s="134"/>
      <c r="L397" s="134"/>
      <c r="M397" s="134"/>
      <c r="N397" s="134"/>
      <c r="O397" s="134"/>
      <c r="P397" s="136"/>
      <c r="Q397" s="134"/>
      <c r="R397" s="134"/>
      <c r="U397" s="68"/>
      <c r="CP397" s="68"/>
      <c r="DH397" s="68"/>
    </row>
    <row r="398" spans="1:112" ht="15">
      <c r="A398" s="133"/>
      <c r="B398" s="134"/>
      <c r="C398" s="134"/>
      <c r="D398" s="134"/>
      <c r="E398" s="135"/>
      <c r="F398" s="134"/>
      <c r="G398" s="134"/>
      <c r="H398" s="135"/>
      <c r="I398" s="134"/>
      <c r="J398" s="134"/>
      <c r="K398" s="134"/>
      <c r="L398" s="134"/>
      <c r="M398" s="134"/>
      <c r="N398" s="134"/>
      <c r="O398" s="134"/>
      <c r="P398" s="136"/>
      <c r="Q398" s="134"/>
      <c r="R398" s="134"/>
      <c r="U398" s="68"/>
      <c r="CP398" s="68"/>
      <c r="DH398" s="68"/>
    </row>
    <row r="399" spans="1:112" ht="15">
      <c r="A399" s="133"/>
      <c r="B399" s="134"/>
      <c r="C399" s="134"/>
      <c r="D399" s="134"/>
      <c r="E399" s="135"/>
      <c r="F399" s="134"/>
      <c r="G399" s="134"/>
      <c r="H399" s="135"/>
      <c r="I399" s="134"/>
      <c r="J399" s="134"/>
      <c r="K399" s="134"/>
      <c r="L399" s="134"/>
      <c r="M399" s="134"/>
      <c r="N399" s="134"/>
      <c r="O399" s="134"/>
      <c r="P399" s="136"/>
      <c r="Q399" s="134"/>
      <c r="R399" s="134"/>
      <c r="U399" s="68"/>
      <c r="CP399" s="68"/>
      <c r="DH399" s="68"/>
    </row>
    <row r="400" spans="1:112" ht="15">
      <c r="A400" s="133"/>
      <c r="B400" s="134"/>
      <c r="C400" s="134"/>
      <c r="D400" s="134"/>
      <c r="E400" s="135"/>
      <c r="F400" s="134"/>
      <c r="G400" s="134"/>
      <c r="H400" s="135"/>
      <c r="I400" s="134"/>
      <c r="J400" s="134"/>
      <c r="K400" s="134"/>
      <c r="L400" s="134"/>
      <c r="M400" s="134"/>
      <c r="N400" s="134"/>
      <c r="O400" s="134"/>
      <c r="P400" s="136"/>
      <c r="Q400" s="134"/>
      <c r="R400" s="134"/>
      <c r="U400" s="68"/>
      <c r="CP400" s="68"/>
      <c r="DH400" s="68"/>
    </row>
    <row r="401" spans="1:112" ht="15">
      <c r="A401" s="133"/>
      <c r="B401" s="134"/>
      <c r="C401" s="134"/>
      <c r="D401" s="134"/>
      <c r="E401" s="135"/>
      <c r="F401" s="134"/>
      <c r="G401" s="134"/>
      <c r="H401" s="135"/>
      <c r="I401" s="134"/>
      <c r="J401" s="134"/>
      <c r="K401" s="134"/>
      <c r="L401" s="134"/>
      <c r="M401" s="134"/>
      <c r="N401" s="134"/>
      <c r="O401" s="134"/>
      <c r="P401" s="136"/>
      <c r="Q401" s="134"/>
      <c r="R401" s="134"/>
      <c r="U401" s="68"/>
      <c r="CP401" s="68"/>
      <c r="DH401" s="68"/>
    </row>
    <row r="402" spans="1:112" ht="15">
      <c r="A402" s="133"/>
      <c r="B402" s="134"/>
      <c r="C402" s="134"/>
      <c r="D402" s="134"/>
      <c r="E402" s="135"/>
      <c r="F402" s="134"/>
      <c r="G402" s="134"/>
      <c r="H402" s="135"/>
      <c r="I402" s="134"/>
      <c r="J402" s="134"/>
      <c r="K402" s="134"/>
      <c r="L402" s="134"/>
      <c r="M402" s="134"/>
      <c r="N402" s="134"/>
      <c r="O402" s="134"/>
      <c r="P402" s="136"/>
      <c r="Q402" s="134"/>
      <c r="R402" s="134"/>
      <c r="U402" s="68"/>
      <c r="CP402" s="68"/>
      <c r="DH402" s="68"/>
    </row>
    <row r="403" spans="1:112" ht="15">
      <c r="A403" s="133"/>
      <c r="B403" s="134"/>
      <c r="C403" s="134"/>
      <c r="D403" s="134"/>
      <c r="E403" s="135"/>
      <c r="F403" s="134"/>
      <c r="G403" s="134"/>
      <c r="H403" s="135"/>
      <c r="I403" s="134"/>
      <c r="J403" s="134"/>
      <c r="K403" s="134"/>
      <c r="L403" s="134"/>
      <c r="M403" s="134"/>
      <c r="N403" s="134"/>
      <c r="O403" s="134"/>
      <c r="P403" s="136"/>
      <c r="Q403" s="134"/>
      <c r="R403" s="134"/>
      <c r="U403" s="68"/>
      <c r="CP403" s="68"/>
      <c r="DH403" s="68"/>
    </row>
    <row r="404" spans="1:112" ht="15">
      <c r="A404" s="133"/>
      <c r="B404" s="134"/>
      <c r="C404" s="134"/>
      <c r="D404" s="134"/>
      <c r="E404" s="135"/>
      <c r="F404" s="134"/>
      <c r="G404" s="134"/>
      <c r="H404" s="135"/>
      <c r="I404" s="134"/>
      <c r="J404" s="134"/>
      <c r="K404" s="134"/>
      <c r="L404" s="134"/>
      <c r="M404" s="134"/>
      <c r="N404" s="134"/>
      <c r="O404" s="134"/>
      <c r="P404" s="136"/>
      <c r="Q404" s="134"/>
      <c r="R404" s="134"/>
      <c r="U404" s="68"/>
      <c r="CP404" s="68"/>
      <c r="DH404" s="68"/>
    </row>
    <row r="405" spans="1:112" ht="15">
      <c r="A405" s="133"/>
      <c r="B405" s="134"/>
      <c r="C405" s="134"/>
      <c r="D405" s="134"/>
      <c r="E405" s="135"/>
      <c r="F405" s="134"/>
      <c r="G405" s="134"/>
      <c r="H405" s="135"/>
      <c r="I405" s="134"/>
      <c r="J405" s="134"/>
      <c r="K405" s="134"/>
      <c r="L405" s="134"/>
      <c r="M405" s="134"/>
      <c r="N405" s="134"/>
      <c r="O405" s="134"/>
      <c r="P405" s="136"/>
      <c r="Q405" s="134"/>
      <c r="R405" s="134"/>
      <c r="U405" s="68"/>
      <c r="CP405" s="68"/>
      <c r="DH405" s="68"/>
    </row>
    <row r="406" spans="1:112" ht="15">
      <c r="A406" s="133"/>
      <c r="B406" s="134"/>
      <c r="C406" s="134"/>
      <c r="D406" s="134"/>
      <c r="E406" s="135"/>
      <c r="F406" s="134"/>
      <c r="G406" s="134"/>
      <c r="H406" s="135"/>
      <c r="I406" s="134"/>
      <c r="J406" s="134"/>
      <c r="K406" s="134"/>
      <c r="L406" s="134"/>
      <c r="M406" s="134"/>
      <c r="N406" s="134"/>
      <c r="O406" s="134"/>
      <c r="P406" s="136"/>
      <c r="Q406" s="134"/>
      <c r="R406" s="134"/>
      <c r="U406" s="68"/>
      <c r="CP406" s="68"/>
      <c r="DH406" s="68"/>
    </row>
    <row r="407" spans="1:112" ht="15">
      <c r="A407" s="133"/>
      <c r="B407" s="134"/>
      <c r="C407" s="134"/>
      <c r="D407" s="134"/>
      <c r="E407" s="135"/>
      <c r="F407" s="134"/>
      <c r="G407" s="134"/>
      <c r="H407" s="135"/>
      <c r="I407" s="134"/>
      <c r="J407" s="134"/>
      <c r="K407" s="134"/>
      <c r="L407" s="134"/>
      <c r="M407" s="134"/>
      <c r="N407" s="134"/>
      <c r="O407" s="134"/>
      <c r="P407" s="136"/>
      <c r="Q407" s="134"/>
      <c r="R407" s="134"/>
      <c r="U407" s="68"/>
      <c r="CP407" s="68"/>
      <c r="DH407" s="68"/>
    </row>
    <row r="408" spans="1:112" ht="15">
      <c r="A408" s="133"/>
      <c r="B408" s="134"/>
      <c r="C408" s="134"/>
      <c r="D408" s="134"/>
      <c r="E408" s="135"/>
      <c r="F408" s="134"/>
      <c r="G408" s="134"/>
      <c r="H408" s="135"/>
      <c r="I408" s="134"/>
      <c r="J408" s="134"/>
      <c r="K408" s="134"/>
      <c r="L408" s="134"/>
      <c r="M408" s="134"/>
      <c r="N408" s="134"/>
      <c r="O408" s="134"/>
      <c r="P408" s="136"/>
      <c r="Q408" s="134"/>
      <c r="R408" s="134"/>
      <c r="U408" s="68"/>
      <c r="CP408" s="68"/>
      <c r="DH408" s="68"/>
    </row>
    <row r="409" spans="1:112" ht="15">
      <c r="A409" s="133"/>
      <c r="B409" s="134"/>
      <c r="C409" s="134"/>
      <c r="D409" s="134"/>
      <c r="E409" s="135"/>
      <c r="F409" s="134"/>
      <c r="G409" s="134"/>
      <c r="H409" s="135"/>
      <c r="I409" s="134"/>
      <c r="J409" s="134"/>
      <c r="K409" s="134"/>
      <c r="L409" s="134"/>
      <c r="M409" s="134"/>
      <c r="N409" s="134"/>
      <c r="O409" s="134"/>
      <c r="P409" s="136"/>
      <c r="Q409" s="134"/>
      <c r="R409" s="134"/>
      <c r="U409" s="68"/>
      <c r="CP409" s="68"/>
      <c r="DH409" s="68"/>
    </row>
    <row r="410" spans="1:112" ht="15">
      <c r="A410" s="133"/>
      <c r="B410" s="134"/>
      <c r="C410" s="134"/>
      <c r="D410" s="134"/>
      <c r="E410" s="135"/>
      <c r="F410" s="134"/>
      <c r="G410" s="134"/>
      <c r="H410" s="135"/>
      <c r="I410" s="134"/>
      <c r="J410" s="134"/>
      <c r="K410" s="134"/>
      <c r="L410" s="134"/>
      <c r="M410" s="134"/>
      <c r="N410" s="134"/>
      <c r="O410" s="134"/>
      <c r="P410" s="136"/>
      <c r="Q410" s="134"/>
      <c r="R410" s="134"/>
      <c r="U410" s="68"/>
      <c r="CP410" s="68"/>
      <c r="DH410" s="68"/>
    </row>
    <row r="411" spans="1:112" ht="15">
      <c r="A411" s="133"/>
      <c r="B411" s="134"/>
      <c r="C411" s="134"/>
      <c r="D411" s="134"/>
      <c r="E411" s="135"/>
      <c r="F411" s="134"/>
      <c r="G411" s="134"/>
      <c r="H411" s="135"/>
      <c r="I411" s="134"/>
      <c r="J411" s="134"/>
      <c r="K411" s="134"/>
      <c r="L411" s="134"/>
      <c r="M411" s="134"/>
      <c r="N411" s="134"/>
      <c r="O411" s="134"/>
      <c r="P411" s="136"/>
      <c r="Q411" s="134"/>
      <c r="R411" s="134"/>
      <c r="U411" s="68"/>
      <c r="CP411" s="68"/>
      <c r="DH411" s="68"/>
    </row>
    <row r="412" spans="1:112" ht="15">
      <c r="A412" s="133"/>
      <c r="B412" s="134"/>
      <c r="C412" s="134"/>
      <c r="D412" s="134"/>
      <c r="E412" s="135"/>
      <c r="F412" s="134"/>
      <c r="G412" s="134"/>
      <c r="H412" s="135"/>
      <c r="I412" s="134"/>
      <c r="J412" s="134"/>
      <c r="K412" s="134"/>
      <c r="L412" s="134"/>
      <c r="M412" s="134"/>
      <c r="N412" s="134"/>
      <c r="O412" s="134"/>
      <c r="P412" s="136"/>
      <c r="Q412" s="134"/>
      <c r="R412" s="134"/>
      <c r="U412" s="68"/>
      <c r="CP412" s="68"/>
      <c r="DH412" s="68"/>
    </row>
    <row r="413" spans="1:112" ht="15">
      <c r="A413" s="133"/>
      <c r="B413" s="134"/>
      <c r="C413" s="134"/>
      <c r="D413" s="134"/>
      <c r="E413" s="135"/>
      <c r="F413" s="134"/>
      <c r="G413" s="134"/>
      <c r="H413" s="135"/>
      <c r="I413" s="134"/>
      <c r="J413" s="134"/>
      <c r="K413" s="134"/>
      <c r="L413" s="134"/>
      <c r="M413" s="134"/>
      <c r="N413" s="134"/>
      <c r="O413" s="134"/>
      <c r="P413" s="136"/>
      <c r="Q413" s="134"/>
      <c r="R413" s="134"/>
      <c r="U413" s="68"/>
      <c r="CP413" s="68"/>
      <c r="DH413" s="68"/>
    </row>
    <row r="414" spans="1:112" ht="15">
      <c r="A414" s="133"/>
      <c r="B414" s="134"/>
      <c r="C414" s="134"/>
      <c r="D414" s="134"/>
      <c r="E414" s="135"/>
      <c r="F414" s="134"/>
      <c r="G414" s="134"/>
      <c r="H414" s="135"/>
      <c r="I414" s="134"/>
      <c r="J414" s="134"/>
      <c r="K414" s="134"/>
      <c r="L414" s="134"/>
      <c r="M414" s="134"/>
      <c r="N414" s="134"/>
      <c r="O414" s="134"/>
      <c r="P414" s="136"/>
      <c r="Q414" s="134"/>
      <c r="R414" s="134"/>
      <c r="U414" s="68"/>
      <c r="CP414" s="68"/>
      <c r="DH414" s="68"/>
    </row>
    <row r="415" spans="1:112" ht="15">
      <c r="A415" s="133"/>
      <c r="B415" s="134"/>
      <c r="C415" s="134"/>
      <c r="D415" s="134"/>
      <c r="E415" s="135"/>
      <c r="F415" s="134"/>
      <c r="G415" s="134"/>
      <c r="H415" s="135"/>
      <c r="I415" s="134"/>
      <c r="J415" s="134"/>
      <c r="K415" s="134"/>
      <c r="L415" s="134"/>
      <c r="M415" s="134"/>
      <c r="N415" s="134"/>
      <c r="O415" s="134"/>
      <c r="P415" s="136"/>
      <c r="Q415" s="134"/>
      <c r="R415" s="134"/>
      <c r="U415" s="68"/>
      <c r="CP415" s="68"/>
      <c r="DH415" s="68"/>
    </row>
    <row r="416" spans="1:112" ht="15">
      <c r="A416" s="133"/>
      <c r="B416" s="134"/>
      <c r="C416" s="134"/>
      <c r="D416" s="134"/>
      <c r="E416" s="135"/>
      <c r="F416" s="134"/>
      <c r="G416" s="134"/>
      <c r="H416" s="135"/>
      <c r="I416" s="134"/>
      <c r="J416" s="134"/>
      <c r="K416" s="134"/>
      <c r="L416" s="134"/>
      <c r="M416" s="134"/>
      <c r="N416" s="134"/>
      <c r="O416" s="134"/>
      <c r="P416" s="136"/>
      <c r="Q416" s="134"/>
      <c r="R416" s="134"/>
      <c r="U416" s="68"/>
      <c r="CP416" s="68"/>
      <c r="DH416" s="68"/>
    </row>
    <row r="417" spans="1:112" ht="15">
      <c r="A417" s="133"/>
      <c r="B417" s="134"/>
      <c r="C417" s="134"/>
      <c r="D417" s="134"/>
      <c r="E417" s="135"/>
      <c r="F417" s="134"/>
      <c r="G417" s="134"/>
      <c r="H417" s="135"/>
      <c r="I417" s="134"/>
      <c r="J417" s="134"/>
      <c r="K417" s="134"/>
      <c r="L417" s="134"/>
      <c r="M417" s="134"/>
      <c r="N417" s="134"/>
      <c r="O417" s="134"/>
      <c r="P417" s="136"/>
      <c r="Q417" s="134"/>
      <c r="R417" s="134"/>
      <c r="U417" s="68"/>
      <c r="CP417" s="68"/>
      <c r="DH417" s="68"/>
    </row>
    <row r="418" spans="1:112" ht="15">
      <c r="A418" s="133"/>
      <c r="B418" s="134"/>
      <c r="C418" s="134"/>
      <c r="D418" s="134"/>
      <c r="E418" s="135"/>
      <c r="F418" s="134"/>
      <c r="G418" s="134"/>
      <c r="H418" s="135"/>
      <c r="I418" s="134"/>
      <c r="J418" s="134"/>
      <c r="K418" s="134"/>
      <c r="L418" s="134"/>
      <c r="M418" s="134"/>
      <c r="N418" s="134"/>
      <c r="O418" s="134"/>
      <c r="P418" s="136"/>
      <c r="Q418" s="134"/>
      <c r="R418" s="134"/>
      <c r="U418" s="68"/>
      <c r="CP418" s="68"/>
      <c r="DH418" s="68"/>
    </row>
    <row r="419" spans="1:112" ht="15">
      <c r="A419" s="133"/>
      <c r="B419" s="134"/>
      <c r="C419" s="134"/>
      <c r="D419" s="134"/>
      <c r="E419" s="135"/>
      <c r="F419" s="134"/>
      <c r="G419" s="134"/>
      <c r="H419" s="135"/>
      <c r="I419" s="134"/>
      <c r="J419" s="134"/>
      <c r="K419" s="134"/>
      <c r="L419" s="134"/>
      <c r="M419" s="134"/>
      <c r="N419" s="134"/>
      <c r="O419" s="134"/>
      <c r="P419" s="136"/>
      <c r="Q419" s="134"/>
      <c r="R419" s="134"/>
      <c r="U419" s="68"/>
      <c r="CP419" s="68"/>
      <c r="DH419" s="68"/>
    </row>
    <row r="420" spans="1:112" ht="15">
      <c r="A420" s="133"/>
      <c r="B420" s="134"/>
      <c r="C420" s="134"/>
      <c r="D420" s="134"/>
      <c r="E420" s="135"/>
      <c r="F420" s="134"/>
      <c r="G420" s="134"/>
      <c r="H420" s="135"/>
      <c r="I420" s="134"/>
      <c r="J420" s="134"/>
      <c r="K420" s="134"/>
      <c r="L420" s="134"/>
      <c r="M420" s="134"/>
      <c r="N420" s="134"/>
      <c r="O420" s="134"/>
      <c r="P420" s="136"/>
      <c r="Q420" s="134"/>
      <c r="R420" s="134"/>
      <c r="U420" s="68"/>
      <c r="CP420" s="68"/>
      <c r="DH420" s="68"/>
    </row>
    <row r="421" spans="1:112" ht="15">
      <c r="A421" s="133"/>
      <c r="B421" s="134"/>
      <c r="C421" s="134"/>
      <c r="D421" s="134"/>
      <c r="E421" s="135"/>
      <c r="F421" s="134"/>
      <c r="G421" s="134"/>
      <c r="H421" s="135"/>
      <c r="I421" s="134"/>
      <c r="J421" s="134"/>
      <c r="K421" s="134"/>
      <c r="L421" s="134"/>
      <c r="M421" s="134"/>
      <c r="N421" s="134"/>
      <c r="O421" s="134"/>
      <c r="P421" s="136"/>
      <c r="Q421" s="134"/>
      <c r="R421" s="134"/>
      <c r="U421" s="68"/>
      <c r="CP421" s="68"/>
      <c r="DH421" s="68"/>
    </row>
    <row r="422" spans="1:112" ht="15">
      <c r="A422" s="133"/>
      <c r="B422" s="134"/>
      <c r="C422" s="134"/>
      <c r="D422" s="134"/>
      <c r="E422" s="135"/>
      <c r="F422" s="134"/>
      <c r="G422" s="134"/>
      <c r="H422" s="135"/>
      <c r="I422" s="134"/>
      <c r="J422" s="134"/>
      <c r="K422" s="134"/>
      <c r="L422" s="134"/>
      <c r="M422" s="134"/>
      <c r="N422" s="134"/>
      <c r="O422" s="134"/>
      <c r="P422" s="136"/>
      <c r="Q422" s="134"/>
      <c r="R422" s="134"/>
      <c r="U422" s="68"/>
      <c r="CP422" s="68"/>
      <c r="DH422" s="68"/>
    </row>
    <row r="423" spans="1:112" ht="15">
      <c r="A423" s="133"/>
      <c r="B423" s="134"/>
      <c r="C423" s="134"/>
      <c r="D423" s="134"/>
      <c r="E423" s="135"/>
      <c r="F423" s="134"/>
      <c r="G423" s="134"/>
      <c r="H423" s="135"/>
      <c r="I423" s="134"/>
      <c r="J423" s="134"/>
      <c r="K423" s="134"/>
      <c r="L423" s="134"/>
      <c r="M423" s="134"/>
      <c r="N423" s="134"/>
      <c r="O423" s="134"/>
      <c r="P423" s="136"/>
      <c r="Q423" s="134"/>
      <c r="R423" s="134"/>
      <c r="U423" s="68"/>
      <c r="CP423" s="68"/>
      <c r="DH423" s="68"/>
    </row>
    <row r="424" spans="1:113" ht="15">
      <c r="A424" s="133"/>
      <c r="B424" s="134"/>
      <c r="C424" s="134"/>
      <c r="D424" s="134"/>
      <c r="E424" s="135"/>
      <c r="F424" s="134"/>
      <c r="G424" s="134"/>
      <c r="H424" s="135"/>
      <c r="I424" s="134"/>
      <c r="J424" s="134"/>
      <c r="K424" s="134"/>
      <c r="L424" s="134"/>
      <c r="M424" s="134"/>
      <c r="N424" s="134"/>
      <c r="O424" s="134"/>
      <c r="P424" s="136"/>
      <c r="Q424" s="134"/>
      <c r="R424" s="134"/>
      <c r="U424" s="68"/>
      <c r="CP424" s="68"/>
      <c r="DH424" s="68"/>
      <c r="DI424" s="68"/>
    </row>
    <row r="425" spans="1:112" ht="15">
      <c r="A425" s="133"/>
      <c r="B425" s="134"/>
      <c r="C425" s="134"/>
      <c r="D425" s="134"/>
      <c r="E425" s="135"/>
      <c r="F425" s="134"/>
      <c r="G425" s="134"/>
      <c r="H425" s="135"/>
      <c r="I425" s="134"/>
      <c r="J425" s="134"/>
      <c r="K425" s="134"/>
      <c r="L425" s="134"/>
      <c r="M425" s="134"/>
      <c r="N425" s="134"/>
      <c r="O425" s="134"/>
      <c r="P425" s="136"/>
      <c r="Q425" s="134"/>
      <c r="R425" s="134"/>
      <c r="U425" s="68"/>
      <c r="CP425" s="68"/>
      <c r="DH425" s="68"/>
    </row>
    <row r="426" spans="1:112" ht="15">
      <c r="A426" s="133"/>
      <c r="B426" s="134"/>
      <c r="C426" s="134"/>
      <c r="D426" s="134"/>
      <c r="E426" s="135"/>
      <c r="F426" s="134"/>
      <c r="G426" s="134"/>
      <c r="H426" s="135"/>
      <c r="I426" s="134"/>
      <c r="J426" s="134"/>
      <c r="K426" s="134"/>
      <c r="L426" s="134"/>
      <c r="M426" s="134"/>
      <c r="N426" s="134"/>
      <c r="O426" s="134"/>
      <c r="P426" s="136"/>
      <c r="Q426" s="134"/>
      <c r="R426" s="134"/>
      <c r="U426" s="68"/>
      <c r="CP426" s="68"/>
      <c r="DH426" s="68"/>
    </row>
    <row r="427" spans="1:112" ht="15">
      <c r="A427" s="133"/>
      <c r="B427" s="134"/>
      <c r="C427" s="134"/>
      <c r="D427" s="134"/>
      <c r="E427" s="135"/>
      <c r="F427" s="134"/>
      <c r="G427" s="134"/>
      <c r="H427" s="135"/>
      <c r="I427" s="134"/>
      <c r="J427" s="134"/>
      <c r="K427" s="134"/>
      <c r="L427" s="134"/>
      <c r="M427" s="134"/>
      <c r="N427" s="134"/>
      <c r="O427" s="134"/>
      <c r="P427" s="136"/>
      <c r="Q427" s="134"/>
      <c r="R427" s="134"/>
      <c r="U427" s="68"/>
      <c r="CP427" s="68"/>
      <c r="DH427" s="68"/>
    </row>
    <row r="428" spans="1:112" ht="15">
      <c r="A428" s="133"/>
      <c r="B428" s="134"/>
      <c r="C428" s="134"/>
      <c r="D428" s="134"/>
      <c r="E428" s="135"/>
      <c r="F428" s="134"/>
      <c r="G428" s="134"/>
      <c r="H428" s="135"/>
      <c r="I428" s="134"/>
      <c r="J428" s="134"/>
      <c r="K428" s="134"/>
      <c r="L428" s="134"/>
      <c r="M428" s="134"/>
      <c r="N428" s="134"/>
      <c r="O428" s="134"/>
      <c r="P428" s="136"/>
      <c r="Q428" s="134"/>
      <c r="R428" s="134"/>
      <c r="U428" s="68"/>
      <c r="CP428" s="68"/>
      <c r="DH428" s="68"/>
    </row>
    <row r="429" spans="1:112" ht="15">
      <c r="A429" s="133"/>
      <c r="B429" s="134"/>
      <c r="C429" s="134"/>
      <c r="D429" s="134"/>
      <c r="E429" s="135"/>
      <c r="F429" s="134"/>
      <c r="G429" s="134"/>
      <c r="H429" s="135"/>
      <c r="I429" s="134"/>
      <c r="J429" s="134"/>
      <c r="K429" s="134"/>
      <c r="L429" s="134"/>
      <c r="M429" s="134"/>
      <c r="N429" s="134"/>
      <c r="O429" s="134"/>
      <c r="P429" s="136"/>
      <c r="Q429" s="134"/>
      <c r="R429" s="134"/>
      <c r="U429" s="68"/>
      <c r="CP429" s="68"/>
      <c r="DH429" s="68"/>
    </row>
    <row r="430" spans="1:112" ht="15">
      <c r="A430" s="133"/>
      <c r="B430" s="134"/>
      <c r="C430" s="134"/>
      <c r="D430" s="134"/>
      <c r="E430" s="135"/>
      <c r="F430" s="134"/>
      <c r="G430" s="134"/>
      <c r="H430" s="135"/>
      <c r="I430" s="134"/>
      <c r="J430" s="134"/>
      <c r="K430" s="134"/>
      <c r="L430" s="134"/>
      <c r="M430" s="134"/>
      <c r="N430" s="134"/>
      <c r="O430" s="134"/>
      <c r="P430" s="136"/>
      <c r="Q430" s="134"/>
      <c r="R430" s="134"/>
      <c r="U430" s="68"/>
      <c r="CP430" s="68"/>
      <c r="DH430" s="68"/>
    </row>
    <row r="431" spans="1:112" ht="15">
      <c r="A431" s="133"/>
      <c r="B431" s="134"/>
      <c r="C431" s="134"/>
      <c r="D431" s="134"/>
      <c r="E431" s="135"/>
      <c r="F431" s="134"/>
      <c r="G431" s="134"/>
      <c r="H431" s="135"/>
      <c r="I431" s="134"/>
      <c r="J431" s="134"/>
      <c r="K431" s="134"/>
      <c r="L431" s="134"/>
      <c r="M431" s="134"/>
      <c r="N431" s="134"/>
      <c r="O431" s="134"/>
      <c r="P431" s="136"/>
      <c r="Q431" s="134"/>
      <c r="R431" s="134"/>
      <c r="U431" s="68"/>
      <c r="CP431" s="68"/>
      <c r="DH431" s="68"/>
    </row>
    <row r="432" spans="1:112" ht="15">
      <c r="A432" s="133"/>
      <c r="B432" s="134"/>
      <c r="C432" s="134"/>
      <c r="D432" s="134"/>
      <c r="E432" s="135"/>
      <c r="F432" s="134"/>
      <c r="G432" s="134"/>
      <c r="H432" s="135"/>
      <c r="I432" s="134"/>
      <c r="J432" s="134"/>
      <c r="K432" s="134"/>
      <c r="L432" s="134"/>
      <c r="M432" s="134"/>
      <c r="N432" s="134"/>
      <c r="O432" s="134"/>
      <c r="P432" s="136"/>
      <c r="Q432" s="134"/>
      <c r="R432" s="134"/>
      <c r="U432" s="68"/>
      <c r="CP432" s="68"/>
      <c r="DH432" s="68"/>
    </row>
    <row r="433" spans="1:112" ht="15">
      <c r="A433" s="133"/>
      <c r="B433" s="134"/>
      <c r="C433" s="134"/>
      <c r="D433" s="134"/>
      <c r="E433" s="135"/>
      <c r="F433" s="134"/>
      <c r="G433" s="134"/>
      <c r="H433" s="135"/>
      <c r="I433" s="134"/>
      <c r="J433" s="134"/>
      <c r="K433" s="134"/>
      <c r="L433" s="134"/>
      <c r="M433" s="134"/>
      <c r="N433" s="134"/>
      <c r="O433" s="134"/>
      <c r="P433" s="136"/>
      <c r="Q433" s="134"/>
      <c r="R433" s="134"/>
      <c r="U433" s="68"/>
      <c r="CP433" s="68"/>
      <c r="DH433" s="68"/>
    </row>
    <row r="434" spans="1:112" ht="15">
      <c r="A434" s="133"/>
      <c r="B434" s="134"/>
      <c r="C434" s="134"/>
      <c r="D434" s="134"/>
      <c r="E434" s="135"/>
      <c r="F434" s="134"/>
      <c r="G434" s="134"/>
      <c r="H434" s="135"/>
      <c r="I434" s="134"/>
      <c r="J434" s="134"/>
      <c r="K434" s="134"/>
      <c r="L434" s="134"/>
      <c r="M434" s="134"/>
      <c r="N434" s="134"/>
      <c r="O434" s="134"/>
      <c r="P434" s="136"/>
      <c r="Q434" s="134"/>
      <c r="R434" s="134"/>
      <c r="U434" s="68"/>
      <c r="CP434" s="68"/>
      <c r="DH434" s="68"/>
    </row>
    <row r="435" spans="1:112" ht="15">
      <c r="A435" s="133"/>
      <c r="B435" s="134"/>
      <c r="C435" s="134"/>
      <c r="D435" s="134"/>
      <c r="E435" s="135"/>
      <c r="F435" s="134"/>
      <c r="G435" s="134"/>
      <c r="H435" s="135"/>
      <c r="I435" s="134"/>
      <c r="J435" s="134"/>
      <c r="K435" s="134"/>
      <c r="L435" s="134"/>
      <c r="M435" s="134"/>
      <c r="N435" s="134"/>
      <c r="O435" s="134"/>
      <c r="P435" s="136"/>
      <c r="Q435" s="134"/>
      <c r="R435" s="134"/>
      <c r="U435" s="68"/>
      <c r="CP435" s="68"/>
      <c r="DH435" s="68"/>
    </row>
    <row r="436" spans="1:112" ht="15">
      <c r="A436" s="133"/>
      <c r="B436" s="134"/>
      <c r="C436" s="134"/>
      <c r="D436" s="134"/>
      <c r="E436" s="135"/>
      <c r="F436" s="134"/>
      <c r="G436" s="134"/>
      <c r="H436" s="135"/>
      <c r="I436" s="134"/>
      <c r="J436" s="134"/>
      <c r="K436" s="134"/>
      <c r="L436" s="134"/>
      <c r="M436" s="134"/>
      <c r="N436" s="134"/>
      <c r="O436" s="134"/>
      <c r="P436" s="136"/>
      <c r="Q436" s="134"/>
      <c r="R436" s="134"/>
      <c r="U436" s="68"/>
      <c r="CP436" s="68"/>
      <c r="DH436" s="68"/>
    </row>
    <row r="437" spans="1:112" ht="15">
      <c r="A437" s="133"/>
      <c r="B437" s="134"/>
      <c r="C437" s="134"/>
      <c r="D437" s="134"/>
      <c r="E437" s="135"/>
      <c r="F437" s="134"/>
      <c r="G437" s="134"/>
      <c r="H437" s="135"/>
      <c r="I437" s="134"/>
      <c r="J437" s="134"/>
      <c r="K437" s="134"/>
      <c r="L437" s="134"/>
      <c r="M437" s="134"/>
      <c r="N437" s="134"/>
      <c r="O437" s="134"/>
      <c r="P437" s="136"/>
      <c r="Q437" s="134"/>
      <c r="R437" s="134"/>
      <c r="U437" s="68"/>
      <c r="CP437" s="68"/>
      <c r="DH437" s="68"/>
    </row>
    <row r="438" spans="1:112" ht="15">
      <c r="A438" s="133"/>
      <c r="B438" s="134"/>
      <c r="C438" s="134"/>
      <c r="D438" s="134"/>
      <c r="E438" s="135"/>
      <c r="F438" s="134"/>
      <c r="G438" s="134"/>
      <c r="H438" s="135"/>
      <c r="I438" s="134"/>
      <c r="J438" s="134"/>
      <c r="K438" s="134"/>
      <c r="L438" s="134"/>
      <c r="M438" s="134"/>
      <c r="N438" s="134"/>
      <c r="O438" s="134"/>
      <c r="P438" s="136"/>
      <c r="Q438" s="134"/>
      <c r="R438" s="134"/>
      <c r="U438" s="68"/>
      <c r="CP438" s="68"/>
      <c r="DH438" s="68"/>
    </row>
    <row r="439" spans="1:112" ht="15">
      <c r="A439" s="133"/>
      <c r="B439" s="134"/>
      <c r="C439" s="134"/>
      <c r="D439" s="134"/>
      <c r="E439" s="135"/>
      <c r="F439" s="134"/>
      <c r="G439" s="134"/>
      <c r="H439" s="135"/>
      <c r="I439" s="134"/>
      <c r="J439" s="134"/>
      <c r="K439" s="134"/>
      <c r="L439" s="134"/>
      <c r="M439" s="134"/>
      <c r="N439" s="134"/>
      <c r="O439" s="134"/>
      <c r="P439" s="136"/>
      <c r="Q439" s="134"/>
      <c r="R439" s="134"/>
      <c r="U439" s="68"/>
      <c r="CP439" s="68"/>
      <c r="DH439" s="68"/>
    </row>
    <row r="440" spans="1:112" ht="15">
      <c r="A440" s="133"/>
      <c r="B440" s="134"/>
      <c r="C440" s="134"/>
      <c r="D440" s="134"/>
      <c r="E440" s="135"/>
      <c r="F440" s="134"/>
      <c r="G440" s="134"/>
      <c r="H440" s="135"/>
      <c r="I440" s="134"/>
      <c r="J440" s="134"/>
      <c r="K440" s="134"/>
      <c r="L440" s="134"/>
      <c r="M440" s="134"/>
      <c r="N440" s="134"/>
      <c r="O440" s="134"/>
      <c r="P440" s="136"/>
      <c r="Q440" s="134"/>
      <c r="R440" s="134"/>
      <c r="U440" s="68"/>
      <c r="CP440" s="68"/>
      <c r="DH440" s="68"/>
    </row>
    <row r="441" spans="1:112" ht="15">
      <c r="A441" s="133"/>
      <c r="B441" s="134"/>
      <c r="C441" s="134"/>
      <c r="D441" s="134"/>
      <c r="E441" s="135"/>
      <c r="F441" s="134"/>
      <c r="G441" s="134"/>
      <c r="H441" s="135"/>
      <c r="I441" s="134"/>
      <c r="J441" s="134"/>
      <c r="K441" s="134"/>
      <c r="L441" s="134"/>
      <c r="M441" s="134"/>
      <c r="N441" s="134"/>
      <c r="O441" s="134"/>
      <c r="P441" s="136"/>
      <c r="Q441" s="134"/>
      <c r="R441" s="134"/>
      <c r="U441" s="68"/>
      <c r="CP441" s="68"/>
      <c r="DH441" s="68"/>
    </row>
    <row r="442" spans="1:112" ht="15">
      <c r="A442" s="133"/>
      <c r="B442" s="134"/>
      <c r="C442" s="134"/>
      <c r="D442" s="134"/>
      <c r="E442" s="135"/>
      <c r="F442" s="134"/>
      <c r="G442" s="134"/>
      <c r="H442" s="135"/>
      <c r="I442" s="134"/>
      <c r="J442" s="134"/>
      <c r="K442" s="134"/>
      <c r="L442" s="134"/>
      <c r="M442" s="134"/>
      <c r="N442" s="134"/>
      <c r="O442" s="134"/>
      <c r="P442" s="136"/>
      <c r="Q442" s="134"/>
      <c r="R442" s="134"/>
      <c r="U442" s="68"/>
      <c r="CP442" s="68"/>
      <c r="DH442" s="68"/>
    </row>
    <row r="443" spans="1:112" ht="15">
      <c r="A443" s="133"/>
      <c r="B443" s="134"/>
      <c r="C443" s="134"/>
      <c r="D443" s="134"/>
      <c r="E443" s="135"/>
      <c r="F443" s="134"/>
      <c r="G443" s="134"/>
      <c r="H443" s="135"/>
      <c r="I443" s="134"/>
      <c r="J443" s="134"/>
      <c r="K443" s="134"/>
      <c r="L443" s="134"/>
      <c r="M443" s="134"/>
      <c r="N443" s="134"/>
      <c r="O443" s="134"/>
      <c r="P443" s="136"/>
      <c r="Q443" s="134"/>
      <c r="R443" s="134"/>
      <c r="U443" s="68"/>
      <c r="CP443" s="68"/>
      <c r="DH443" s="68"/>
    </row>
    <row r="444" spans="1:112" ht="15">
      <c r="A444" s="133"/>
      <c r="B444" s="134"/>
      <c r="C444" s="134"/>
      <c r="D444" s="134"/>
      <c r="E444" s="135"/>
      <c r="F444" s="134"/>
      <c r="G444" s="134"/>
      <c r="H444" s="135"/>
      <c r="I444" s="134"/>
      <c r="J444" s="134"/>
      <c r="K444" s="134"/>
      <c r="L444" s="134"/>
      <c r="M444" s="134"/>
      <c r="N444" s="134"/>
      <c r="O444" s="134"/>
      <c r="P444" s="136"/>
      <c r="Q444" s="134"/>
      <c r="R444" s="134"/>
      <c r="U444" s="68"/>
      <c r="CP444" s="68"/>
      <c r="DH444" s="68"/>
    </row>
    <row r="445" spans="1:112" ht="15">
      <c r="A445" s="133"/>
      <c r="B445" s="134"/>
      <c r="C445" s="134"/>
      <c r="D445" s="134"/>
      <c r="E445" s="135"/>
      <c r="F445" s="134"/>
      <c r="G445" s="134"/>
      <c r="H445" s="135"/>
      <c r="I445" s="134"/>
      <c r="J445" s="134"/>
      <c r="K445" s="134"/>
      <c r="L445" s="134"/>
      <c r="M445" s="134"/>
      <c r="N445" s="134"/>
      <c r="O445" s="134"/>
      <c r="P445" s="136"/>
      <c r="Q445" s="134"/>
      <c r="R445" s="134"/>
      <c r="U445" s="68"/>
      <c r="CP445" s="68"/>
      <c r="DH445" s="68"/>
    </row>
    <row r="446" spans="1:112" ht="15">
      <c r="A446" s="133"/>
      <c r="B446" s="134"/>
      <c r="C446" s="134"/>
      <c r="D446" s="134"/>
      <c r="E446" s="135"/>
      <c r="F446" s="134"/>
      <c r="G446" s="134"/>
      <c r="H446" s="135"/>
      <c r="I446" s="134"/>
      <c r="J446" s="134"/>
      <c r="K446" s="134"/>
      <c r="L446" s="134"/>
      <c r="M446" s="134"/>
      <c r="N446" s="134"/>
      <c r="O446" s="134"/>
      <c r="P446" s="136"/>
      <c r="Q446" s="134"/>
      <c r="R446" s="134"/>
      <c r="U446" s="68"/>
      <c r="CP446" s="68"/>
      <c r="DH446" s="68"/>
    </row>
    <row r="447" spans="1:112" ht="15">
      <c r="A447" s="133"/>
      <c r="B447" s="134"/>
      <c r="C447" s="134"/>
      <c r="D447" s="134"/>
      <c r="E447" s="135"/>
      <c r="F447" s="134"/>
      <c r="G447" s="134"/>
      <c r="H447" s="135"/>
      <c r="I447" s="134"/>
      <c r="J447" s="134"/>
      <c r="K447" s="134"/>
      <c r="L447" s="134"/>
      <c r="M447" s="134"/>
      <c r="N447" s="134"/>
      <c r="O447" s="134"/>
      <c r="P447" s="136"/>
      <c r="Q447" s="134"/>
      <c r="R447" s="134"/>
      <c r="U447" s="68"/>
      <c r="CP447" s="68"/>
      <c r="DH447" s="68"/>
    </row>
    <row r="448" spans="1:112" ht="15">
      <c r="A448" s="133"/>
      <c r="B448" s="134"/>
      <c r="C448" s="134"/>
      <c r="D448" s="134"/>
      <c r="E448" s="135"/>
      <c r="F448" s="134"/>
      <c r="G448" s="134"/>
      <c r="H448" s="135"/>
      <c r="I448" s="134"/>
      <c r="J448" s="134"/>
      <c r="K448" s="134"/>
      <c r="L448" s="134"/>
      <c r="M448" s="134"/>
      <c r="N448" s="134"/>
      <c r="O448" s="134"/>
      <c r="P448" s="136"/>
      <c r="Q448" s="134"/>
      <c r="R448" s="134"/>
      <c r="U448" s="68"/>
      <c r="CP448" s="68"/>
      <c r="DH448" s="68"/>
    </row>
    <row r="449" spans="1:112" ht="15">
      <c r="A449" s="133"/>
      <c r="B449" s="134"/>
      <c r="C449" s="134"/>
      <c r="D449" s="134"/>
      <c r="E449" s="135"/>
      <c r="F449" s="134"/>
      <c r="G449" s="134"/>
      <c r="H449" s="135"/>
      <c r="I449" s="134"/>
      <c r="J449" s="134"/>
      <c r="K449" s="134"/>
      <c r="L449" s="134"/>
      <c r="M449" s="134"/>
      <c r="N449" s="134"/>
      <c r="O449" s="134"/>
      <c r="P449" s="136"/>
      <c r="Q449" s="134"/>
      <c r="R449" s="134"/>
      <c r="U449" s="68"/>
      <c r="CP449" s="68"/>
      <c r="DH449" s="68"/>
    </row>
    <row r="450" spans="1:112" ht="15">
      <c r="A450" s="133"/>
      <c r="B450" s="134"/>
      <c r="C450" s="134"/>
      <c r="D450" s="134"/>
      <c r="E450" s="135"/>
      <c r="F450" s="134"/>
      <c r="G450" s="134"/>
      <c r="H450" s="135"/>
      <c r="I450" s="134"/>
      <c r="J450" s="134"/>
      <c r="K450" s="134"/>
      <c r="L450" s="134"/>
      <c r="M450" s="134"/>
      <c r="N450" s="134"/>
      <c r="O450" s="134"/>
      <c r="P450" s="136"/>
      <c r="Q450" s="134"/>
      <c r="R450" s="134"/>
      <c r="U450" s="68"/>
      <c r="CP450" s="68"/>
      <c r="DH450" s="68"/>
    </row>
    <row r="451" spans="1:113" ht="15">
      <c r="A451" s="133"/>
      <c r="B451" s="134"/>
      <c r="C451" s="134"/>
      <c r="D451" s="134"/>
      <c r="E451" s="135"/>
      <c r="F451" s="134"/>
      <c r="G451" s="134"/>
      <c r="H451" s="135"/>
      <c r="I451" s="134"/>
      <c r="J451" s="134"/>
      <c r="K451" s="134"/>
      <c r="L451" s="134"/>
      <c r="M451" s="134"/>
      <c r="N451" s="134"/>
      <c r="O451" s="134"/>
      <c r="P451" s="136"/>
      <c r="Q451" s="134"/>
      <c r="R451" s="134"/>
      <c r="U451" s="68"/>
      <c r="CP451" s="68"/>
      <c r="DH451" s="68"/>
      <c r="DI451" s="68"/>
    </row>
    <row r="452" spans="1:112" ht="15">
      <c r="A452" s="133"/>
      <c r="B452" s="134"/>
      <c r="C452" s="134"/>
      <c r="D452" s="134"/>
      <c r="E452" s="135"/>
      <c r="F452" s="134"/>
      <c r="G452" s="134"/>
      <c r="H452" s="135"/>
      <c r="I452" s="134"/>
      <c r="J452" s="134"/>
      <c r="K452" s="134"/>
      <c r="L452" s="134"/>
      <c r="M452" s="134"/>
      <c r="N452" s="134"/>
      <c r="O452" s="134"/>
      <c r="P452" s="136"/>
      <c r="Q452" s="134"/>
      <c r="R452" s="134"/>
      <c r="U452" s="68"/>
      <c r="CP452" s="68"/>
      <c r="DH452" s="68"/>
    </row>
    <row r="453" spans="1:112" ht="15">
      <c r="A453" s="133"/>
      <c r="B453" s="134"/>
      <c r="C453" s="134"/>
      <c r="D453" s="134"/>
      <c r="E453" s="135"/>
      <c r="F453" s="134"/>
      <c r="G453" s="134"/>
      <c r="H453" s="135"/>
      <c r="I453" s="134"/>
      <c r="J453" s="134"/>
      <c r="K453" s="134"/>
      <c r="L453" s="134"/>
      <c r="M453" s="134"/>
      <c r="N453" s="134"/>
      <c r="O453" s="134"/>
      <c r="P453" s="136"/>
      <c r="Q453" s="134"/>
      <c r="R453" s="134"/>
      <c r="U453" s="68"/>
      <c r="CP453" s="68"/>
      <c r="DH453" s="68"/>
    </row>
    <row r="454" spans="1:112" ht="15">
      <c r="A454" s="133"/>
      <c r="B454" s="134"/>
      <c r="C454" s="134"/>
      <c r="D454" s="134"/>
      <c r="E454" s="135"/>
      <c r="F454" s="134"/>
      <c r="G454" s="134"/>
      <c r="H454" s="135"/>
      <c r="I454" s="134"/>
      <c r="J454" s="134"/>
      <c r="K454" s="134"/>
      <c r="L454" s="134"/>
      <c r="M454" s="134"/>
      <c r="N454" s="134"/>
      <c r="O454" s="134"/>
      <c r="P454" s="136"/>
      <c r="Q454" s="134"/>
      <c r="R454" s="134"/>
      <c r="U454" s="68"/>
      <c r="CP454" s="68"/>
      <c r="DH454" s="68"/>
    </row>
    <row r="455" spans="1:112" ht="15">
      <c r="A455" s="133"/>
      <c r="B455" s="134"/>
      <c r="C455" s="134"/>
      <c r="D455" s="134"/>
      <c r="E455" s="135"/>
      <c r="F455" s="134"/>
      <c r="G455" s="134"/>
      <c r="H455" s="135"/>
      <c r="I455" s="134"/>
      <c r="J455" s="134"/>
      <c r="K455" s="134"/>
      <c r="L455" s="134"/>
      <c r="M455" s="134"/>
      <c r="N455" s="134"/>
      <c r="O455" s="134"/>
      <c r="P455" s="136"/>
      <c r="Q455" s="134"/>
      <c r="R455" s="134"/>
      <c r="U455" s="68"/>
      <c r="CP455" s="68"/>
      <c r="DH455" s="68"/>
    </row>
    <row r="456" spans="1:112" ht="15">
      <c r="A456" s="133"/>
      <c r="B456" s="134"/>
      <c r="C456" s="134"/>
      <c r="D456" s="134"/>
      <c r="E456" s="135"/>
      <c r="F456" s="134"/>
      <c r="G456" s="134"/>
      <c r="H456" s="135"/>
      <c r="I456" s="134"/>
      <c r="J456" s="134"/>
      <c r="K456" s="134"/>
      <c r="L456" s="134"/>
      <c r="M456" s="134"/>
      <c r="N456" s="134"/>
      <c r="O456" s="134"/>
      <c r="P456" s="136"/>
      <c r="Q456" s="134"/>
      <c r="R456" s="134"/>
      <c r="U456" s="68"/>
      <c r="CP456" s="68"/>
      <c r="DH456" s="68"/>
    </row>
    <row r="457" spans="1:112" ht="15">
      <c r="A457" s="133"/>
      <c r="B457" s="134"/>
      <c r="C457" s="134"/>
      <c r="D457" s="134"/>
      <c r="E457" s="135"/>
      <c r="F457" s="134"/>
      <c r="G457" s="134"/>
      <c r="H457" s="135"/>
      <c r="I457" s="134"/>
      <c r="J457" s="134"/>
      <c r="K457" s="134"/>
      <c r="L457" s="134"/>
      <c r="M457" s="134"/>
      <c r="N457" s="134"/>
      <c r="O457" s="134"/>
      <c r="P457" s="136"/>
      <c r="Q457" s="134"/>
      <c r="R457" s="134"/>
      <c r="U457" s="68"/>
      <c r="CP457" s="68"/>
      <c r="DH457" s="68"/>
    </row>
    <row r="458" spans="1:112" ht="15">
      <c r="A458" s="133"/>
      <c r="B458" s="134"/>
      <c r="C458" s="134"/>
      <c r="D458" s="134"/>
      <c r="E458" s="135"/>
      <c r="F458" s="134"/>
      <c r="G458" s="134"/>
      <c r="H458" s="135"/>
      <c r="I458" s="134"/>
      <c r="J458" s="134"/>
      <c r="K458" s="134"/>
      <c r="L458" s="134"/>
      <c r="M458" s="134"/>
      <c r="N458" s="134"/>
      <c r="O458" s="134"/>
      <c r="P458" s="136"/>
      <c r="Q458" s="134"/>
      <c r="R458" s="134"/>
      <c r="U458" s="68"/>
      <c r="CP458" s="68"/>
      <c r="DH458" s="68"/>
    </row>
    <row r="459" spans="1:112" ht="15">
      <c r="A459" s="133"/>
      <c r="B459" s="134"/>
      <c r="C459" s="134"/>
      <c r="D459" s="134"/>
      <c r="E459" s="135"/>
      <c r="F459" s="134"/>
      <c r="G459" s="134"/>
      <c r="H459" s="135"/>
      <c r="I459" s="134"/>
      <c r="J459" s="134"/>
      <c r="K459" s="134"/>
      <c r="L459" s="134"/>
      <c r="M459" s="134"/>
      <c r="N459" s="134"/>
      <c r="O459" s="134"/>
      <c r="P459" s="136"/>
      <c r="Q459" s="134"/>
      <c r="R459" s="134"/>
      <c r="U459" s="68"/>
      <c r="CP459" s="68"/>
      <c r="DH459" s="68"/>
    </row>
    <row r="460" spans="1:112" ht="15">
      <c r="A460" s="133"/>
      <c r="B460" s="134"/>
      <c r="C460" s="134"/>
      <c r="D460" s="134"/>
      <c r="E460" s="135"/>
      <c r="F460" s="134"/>
      <c r="G460" s="134"/>
      <c r="H460" s="135"/>
      <c r="I460" s="134"/>
      <c r="J460" s="134"/>
      <c r="K460" s="134"/>
      <c r="L460" s="134"/>
      <c r="M460" s="134"/>
      <c r="N460" s="134"/>
      <c r="O460" s="134"/>
      <c r="P460" s="136"/>
      <c r="Q460" s="134"/>
      <c r="R460" s="134"/>
      <c r="U460" s="68"/>
      <c r="CP460" s="68"/>
      <c r="DH460" s="68"/>
    </row>
    <row r="461" spans="1:112" ht="15">
      <c r="A461" s="133"/>
      <c r="B461" s="134"/>
      <c r="C461" s="134"/>
      <c r="D461" s="134"/>
      <c r="E461" s="135"/>
      <c r="F461" s="134"/>
      <c r="G461" s="134"/>
      <c r="H461" s="135"/>
      <c r="I461" s="134"/>
      <c r="J461" s="134"/>
      <c r="K461" s="134"/>
      <c r="L461" s="134"/>
      <c r="M461" s="134"/>
      <c r="N461" s="134"/>
      <c r="O461" s="134"/>
      <c r="P461" s="136"/>
      <c r="Q461" s="134"/>
      <c r="R461" s="134"/>
      <c r="U461" s="68"/>
      <c r="CP461" s="68"/>
      <c r="DH461" s="68"/>
    </row>
    <row r="462" spans="1:112" ht="15">
      <c r="A462" s="133"/>
      <c r="B462" s="134"/>
      <c r="C462" s="134"/>
      <c r="D462" s="134"/>
      <c r="E462" s="135"/>
      <c r="F462" s="134"/>
      <c r="G462" s="134"/>
      <c r="H462" s="135"/>
      <c r="I462" s="134"/>
      <c r="J462" s="134"/>
      <c r="K462" s="134"/>
      <c r="L462" s="134"/>
      <c r="M462" s="134"/>
      <c r="N462" s="134"/>
      <c r="O462" s="134"/>
      <c r="P462" s="136"/>
      <c r="Q462" s="134"/>
      <c r="R462" s="134"/>
      <c r="U462" s="68"/>
      <c r="CP462" s="68"/>
      <c r="DH462" s="68"/>
    </row>
    <row r="463" spans="1:112" ht="15">
      <c r="A463" s="133"/>
      <c r="B463" s="134"/>
      <c r="C463" s="134"/>
      <c r="D463" s="134"/>
      <c r="E463" s="135"/>
      <c r="F463" s="134"/>
      <c r="G463" s="134"/>
      <c r="H463" s="135"/>
      <c r="I463" s="134"/>
      <c r="J463" s="134"/>
      <c r="K463" s="134"/>
      <c r="L463" s="134"/>
      <c r="M463" s="134"/>
      <c r="N463" s="134"/>
      <c r="O463" s="134"/>
      <c r="P463" s="136"/>
      <c r="Q463" s="134"/>
      <c r="R463" s="134"/>
      <c r="U463" s="68"/>
      <c r="CP463" s="68"/>
      <c r="DH463" s="68"/>
    </row>
    <row r="464" spans="1:112" ht="15">
      <c r="A464" s="133"/>
      <c r="B464" s="134"/>
      <c r="C464" s="134"/>
      <c r="D464" s="134"/>
      <c r="E464" s="135"/>
      <c r="F464" s="134"/>
      <c r="G464" s="134"/>
      <c r="H464" s="135"/>
      <c r="I464" s="134"/>
      <c r="J464" s="134"/>
      <c r="K464" s="134"/>
      <c r="L464" s="134"/>
      <c r="M464" s="134"/>
      <c r="N464" s="134"/>
      <c r="O464" s="134"/>
      <c r="P464" s="136"/>
      <c r="Q464" s="134"/>
      <c r="R464" s="134"/>
      <c r="U464" s="68"/>
      <c r="CP464" s="68"/>
      <c r="DH464" s="68"/>
    </row>
    <row r="465" spans="1:112" ht="15">
      <c r="A465" s="133"/>
      <c r="B465" s="134"/>
      <c r="C465" s="134"/>
      <c r="D465" s="134"/>
      <c r="E465" s="135"/>
      <c r="F465" s="134"/>
      <c r="G465" s="134"/>
      <c r="H465" s="135"/>
      <c r="I465" s="134"/>
      <c r="J465" s="134"/>
      <c r="K465" s="134"/>
      <c r="L465" s="134"/>
      <c r="M465" s="134"/>
      <c r="N465" s="134"/>
      <c r="O465" s="134"/>
      <c r="P465" s="136"/>
      <c r="Q465" s="134"/>
      <c r="R465" s="134"/>
      <c r="U465" s="68"/>
      <c r="CP465" s="68"/>
      <c r="DH465" s="68"/>
    </row>
    <row r="466" spans="1:112" ht="15">
      <c r="A466" s="133"/>
      <c r="B466" s="134"/>
      <c r="C466" s="134"/>
      <c r="D466" s="134"/>
      <c r="E466" s="135"/>
      <c r="F466" s="134"/>
      <c r="G466" s="134"/>
      <c r="H466" s="135"/>
      <c r="I466" s="134"/>
      <c r="J466" s="134"/>
      <c r="K466" s="134"/>
      <c r="L466" s="134"/>
      <c r="M466" s="134"/>
      <c r="N466" s="134"/>
      <c r="O466" s="134"/>
      <c r="P466" s="136"/>
      <c r="Q466" s="134"/>
      <c r="R466" s="134"/>
      <c r="U466" s="68"/>
      <c r="CP466" s="68"/>
      <c r="DH466" s="68"/>
    </row>
    <row r="467" spans="1:112" ht="15">
      <c r="A467" s="133"/>
      <c r="B467" s="134"/>
      <c r="C467" s="134"/>
      <c r="D467" s="134"/>
      <c r="E467" s="135"/>
      <c r="F467" s="134"/>
      <c r="G467" s="134"/>
      <c r="H467" s="135"/>
      <c r="I467" s="134"/>
      <c r="J467" s="134"/>
      <c r="K467" s="134"/>
      <c r="L467" s="134"/>
      <c r="M467" s="134"/>
      <c r="N467" s="134"/>
      <c r="O467" s="134"/>
      <c r="P467" s="136"/>
      <c r="Q467" s="134"/>
      <c r="R467" s="134"/>
      <c r="U467" s="68"/>
      <c r="CP467" s="68"/>
      <c r="DH467" s="68"/>
    </row>
    <row r="468" spans="1:112" ht="15">
      <c r="A468" s="133"/>
      <c r="B468" s="134"/>
      <c r="C468" s="134"/>
      <c r="D468" s="134"/>
      <c r="E468" s="135"/>
      <c r="F468" s="134"/>
      <c r="G468" s="134"/>
      <c r="H468" s="135"/>
      <c r="I468" s="134"/>
      <c r="J468" s="134"/>
      <c r="K468" s="134"/>
      <c r="L468" s="134"/>
      <c r="M468" s="134"/>
      <c r="N468" s="134"/>
      <c r="O468" s="134"/>
      <c r="P468" s="136"/>
      <c r="Q468" s="134"/>
      <c r="R468" s="134"/>
      <c r="U468" s="68"/>
      <c r="CP468" s="68"/>
      <c r="DH468" s="68"/>
    </row>
    <row r="469" spans="1:112" ht="15">
      <c r="A469" s="133"/>
      <c r="B469" s="134"/>
      <c r="C469" s="134"/>
      <c r="D469" s="134"/>
      <c r="E469" s="135"/>
      <c r="F469" s="134"/>
      <c r="G469" s="134"/>
      <c r="H469" s="135"/>
      <c r="I469" s="134"/>
      <c r="J469" s="134"/>
      <c r="K469" s="134"/>
      <c r="L469" s="134"/>
      <c r="M469" s="134"/>
      <c r="N469" s="134"/>
      <c r="O469" s="134"/>
      <c r="P469" s="136"/>
      <c r="Q469" s="134"/>
      <c r="R469" s="134"/>
      <c r="U469" s="68"/>
      <c r="CP469" s="68"/>
      <c r="DH469" s="68"/>
    </row>
    <row r="470" spans="1:112" ht="15">
      <c r="A470" s="133"/>
      <c r="B470" s="134"/>
      <c r="C470" s="134"/>
      <c r="D470" s="134"/>
      <c r="E470" s="135"/>
      <c r="F470" s="134"/>
      <c r="G470" s="134"/>
      <c r="H470" s="135"/>
      <c r="I470" s="134"/>
      <c r="J470" s="134"/>
      <c r="K470" s="134"/>
      <c r="L470" s="134"/>
      <c r="M470" s="134"/>
      <c r="N470" s="134"/>
      <c r="O470" s="134"/>
      <c r="P470" s="136"/>
      <c r="Q470" s="134"/>
      <c r="R470" s="134"/>
      <c r="U470" s="68"/>
      <c r="CP470" s="68"/>
      <c r="DH470" s="68"/>
    </row>
    <row r="471" spans="1:112" ht="15">
      <c r="A471" s="133"/>
      <c r="B471" s="134"/>
      <c r="C471" s="134"/>
      <c r="D471" s="134"/>
      <c r="E471" s="135"/>
      <c r="F471" s="134"/>
      <c r="G471" s="134"/>
      <c r="H471" s="135"/>
      <c r="I471" s="134"/>
      <c r="J471" s="134"/>
      <c r="K471" s="134"/>
      <c r="L471" s="134"/>
      <c r="M471" s="134"/>
      <c r="N471" s="134"/>
      <c r="O471" s="134"/>
      <c r="P471" s="136"/>
      <c r="Q471" s="134"/>
      <c r="R471" s="134"/>
      <c r="U471" s="68"/>
      <c r="CP471" s="68"/>
      <c r="DH471" s="68"/>
    </row>
    <row r="472" spans="1:112" ht="15">
      <c r="A472" s="133"/>
      <c r="B472" s="134"/>
      <c r="C472" s="134"/>
      <c r="D472" s="134"/>
      <c r="E472" s="135"/>
      <c r="F472" s="134"/>
      <c r="G472" s="134"/>
      <c r="H472" s="135"/>
      <c r="I472" s="134"/>
      <c r="J472" s="134"/>
      <c r="K472" s="134"/>
      <c r="L472" s="134"/>
      <c r="M472" s="134"/>
      <c r="N472" s="134"/>
      <c r="O472" s="134"/>
      <c r="P472" s="136"/>
      <c r="Q472" s="134"/>
      <c r="R472" s="134"/>
      <c r="U472" s="68"/>
      <c r="CP472" s="68"/>
      <c r="DH472" s="68"/>
    </row>
    <row r="473" spans="1:112" ht="15">
      <c r="A473" s="133"/>
      <c r="B473" s="134"/>
      <c r="C473" s="134"/>
      <c r="D473" s="134"/>
      <c r="E473" s="135"/>
      <c r="F473" s="134"/>
      <c r="G473" s="134"/>
      <c r="H473" s="135"/>
      <c r="I473" s="134"/>
      <c r="J473" s="134"/>
      <c r="K473" s="134"/>
      <c r="L473" s="134"/>
      <c r="M473" s="134"/>
      <c r="N473" s="134"/>
      <c r="O473" s="134"/>
      <c r="P473" s="136"/>
      <c r="Q473" s="134"/>
      <c r="R473" s="134"/>
      <c r="U473" s="68"/>
      <c r="CP473" s="68"/>
      <c r="DH473" s="68"/>
    </row>
    <row r="474" spans="1:112" ht="15">
      <c r="A474" s="133"/>
      <c r="B474" s="134"/>
      <c r="C474" s="134"/>
      <c r="D474" s="134"/>
      <c r="E474" s="135"/>
      <c r="F474" s="134"/>
      <c r="G474" s="134"/>
      <c r="H474" s="135"/>
      <c r="I474" s="134"/>
      <c r="J474" s="134"/>
      <c r="K474" s="134"/>
      <c r="L474" s="134"/>
      <c r="M474" s="134"/>
      <c r="N474" s="134"/>
      <c r="O474" s="134"/>
      <c r="P474" s="136"/>
      <c r="Q474" s="134"/>
      <c r="R474" s="134"/>
      <c r="U474" s="68"/>
      <c r="CP474" s="68"/>
      <c r="DH474" s="68"/>
    </row>
    <row r="475" spans="1:112" ht="15">
      <c r="A475" s="133"/>
      <c r="B475" s="134"/>
      <c r="C475" s="134"/>
      <c r="D475" s="134"/>
      <c r="E475" s="135"/>
      <c r="F475" s="134"/>
      <c r="G475" s="134"/>
      <c r="H475" s="135"/>
      <c r="I475" s="134"/>
      <c r="J475" s="134"/>
      <c r="K475" s="134"/>
      <c r="L475" s="134"/>
      <c r="M475" s="134"/>
      <c r="N475" s="134"/>
      <c r="O475" s="134"/>
      <c r="P475" s="136"/>
      <c r="Q475" s="134"/>
      <c r="R475" s="134"/>
      <c r="U475" s="68"/>
      <c r="CP475" s="68"/>
      <c r="DH475" s="68"/>
    </row>
    <row r="476" spans="1:112" ht="15">
      <c r="A476" s="133"/>
      <c r="B476" s="134"/>
      <c r="C476" s="134"/>
      <c r="D476" s="134"/>
      <c r="E476" s="135"/>
      <c r="F476" s="134"/>
      <c r="G476" s="134"/>
      <c r="H476" s="135"/>
      <c r="I476" s="134"/>
      <c r="J476" s="134"/>
      <c r="K476" s="134"/>
      <c r="L476" s="134"/>
      <c r="M476" s="134"/>
      <c r="N476" s="134"/>
      <c r="O476" s="134"/>
      <c r="P476" s="136"/>
      <c r="Q476" s="134"/>
      <c r="R476" s="134"/>
      <c r="U476" s="68"/>
      <c r="CP476" s="68"/>
      <c r="DH476" s="68"/>
    </row>
    <row r="477" spans="1:112" ht="15">
      <c r="A477" s="133"/>
      <c r="B477" s="134"/>
      <c r="C477" s="134"/>
      <c r="D477" s="134"/>
      <c r="E477" s="135"/>
      <c r="F477" s="134"/>
      <c r="G477" s="134"/>
      <c r="H477" s="135"/>
      <c r="I477" s="134"/>
      <c r="J477" s="134"/>
      <c r="K477" s="134"/>
      <c r="L477" s="134"/>
      <c r="M477" s="134"/>
      <c r="N477" s="134"/>
      <c r="O477" s="134"/>
      <c r="P477" s="136"/>
      <c r="Q477" s="134"/>
      <c r="R477" s="134"/>
      <c r="U477" s="68"/>
      <c r="CP477" s="68"/>
      <c r="DH477" s="68"/>
    </row>
    <row r="478" spans="1:112" ht="15">
      <c r="A478" s="133"/>
      <c r="B478" s="134"/>
      <c r="C478" s="134"/>
      <c r="D478" s="134"/>
      <c r="E478" s="135"/>
      <c r="F478" s="134"/>
      <c r="G478" s="134"/>
      <c r="H478" s="135"/>
      <c r="I478" s="134"/>
      <c r="J478" s="134"/>
      <c r="K478" s="134"/>
      <c r="L478" s="134"/>
      <c r="M478" s="134"/>
      <c r="N478" s="134"/>
      <c r="O478" s="134"/>
      <c r="P478" s="136"/>
      <c r="Q478" s="134"/>
      <c r="R478" s="134"/>
      <c r="U478" s="68"/>
      <c r="CP478" s="68"/>
      <c r="DH478" s="68"/>
    </row>
    <row r="479" spans="1:112" ht="15">
      <c r="A479" s="133"/>
      <c r="B479" s="134"/>
      <c r="C479" s="134"/>
      <c r="D479" s="134"/>
      <c r="E479" s="135"/>
      <c r="F479" s="134"/>
      <c r="G479" s="134"/>
      <c r="H479" s="135"/>
      <c r="I479" s="134"/>
      <c r="J479" s="134"/>
      <c r="K479" s="134"/>
      <c r="L479" s="134"/>
      <c r="M479" s="134"/>
      <c r="N479" s="134"/>
      <c r="O479" s="134"/>
      <c r="P479" s="136"/>
      <c r="Q479" s="134"/>
      <c r="R479" s="134"/>
      <c r="U479" s="68"/>
      <c r="CP479" s="68"/>
      <c r="DH479" s="68"/>
    </row>
    <row r="480" spans="1:112" ht="15">
      <c r="A480" s="133"/>
      <c r="B480" s="134"/>
      <c r="C480" s="134"/>
      <c r="D480" s="134"/>
      <c r="E480" s="135"/>
      <c r="F480" s="134"/>
      <c r="G480" s="134"/>
      <c r="H480" s="135"/>
      <c r="I480" s="134"/>
      <c r="J480" s="134"/>
      <c r="K480" s="134"/>
      <c r="L480" s="134"/>
      <c r="M480" s="134"/>
      <c r="N480" s="134"/>
      <c r="O480" s="134"/>
      <c r="P480" s="136"/>
      <c r="Q480" s="134"/>
      <c r="R480" s="134"/>
      <c r="U480" s="68"/>
      <c r="CP480" s="68"/>
      <c r="DH480" s="68"/>
    </row>
    <row r="481" spans="1:112" ht="15">
      <c r="A481" s="133"/>
      <c r="B481" s="134"/>
      <c r="C481" s="134"/>
      <c r="D481" s="134"/>
      <c r="E481" s="135"/>
      <c r="F481" s="134"/>
      <c r="G481" s="134"/>
      <c r="H481" s="135"/>
      <c r="I481" s="134"/>
      <c r="J481" s="134"/>
      <c r="K481" s="134"/>
      <c r="L481" s="134"/>
      <c r="M481" s="134"/>
      <c r="N481" s="134"/>
      <c r="O481" s="134"/>
      <c r="P481" s="136"/>
      <c r="Q481" s="134"/>
      <c r="R481" s="134"/>
      <c r="U481" s="68"/>
      <c r="CP481" s="68"/>
      <c r="DH481" s="68"/>
    </row>
    <row r="482" spans="1:112" ht="15">
      <c r="A482" s="133"/>
      <c r="B482" s="134"/>
      <c r="C482" s="134"/>
      <c r="D482" s="134"/>
      <c r="E482" s="135"/>
      <c r="F482" s="134"/>
      <c r="G482" s="134"/>
      <c r="H482" s="135"/>
      <c r="I482" s="134"/>
      <c r="J482" s="134"/>
      <c r="K482" s="134"/>
      <c r="L482" s="134"/>
      <c r="M482" s="134"/>
      <c r="N482" s="134"/>
      <c r="O482" s="134"/>
      <c r="P482" s="136"/>
      <c r="Q482" s="134"/>
      <c r="R482" s="134"/>
      <c r="U482" s="68"/>
      <c r="CP482" s="68"/>
      <c r="DH482" s="68"/>
    </row>
    <row r="483" spans="1:112" ht="15">
      <c r="A483" s="133"/>
      <c r="B483" s="134"/>
      <c r="C483" s="134"/>
      <c r="D483" s="134"/>
      <c r="E483" s="135"/>
      <c r="F483" s="134"/>
      <c r="G483" s="134"/>
      <c r="H483" s="135"/>
      <c r="I483" s="134"/>
      <c r="J483" s="134"/>
      <c r="K483" s="134"/>
      <c r="L483" s="134"/>
      <c r="M483" s="134"/>
      <c r="N483" s="134"/>
      <c r="O483" s="134"/>
      <c r="P483" s="136"/>
      <c r="Q483" s="134"/>
      <c r="R483" s="134"/>
      <c r="U483" s="68"/>
      <c r="CP483" s="68"/>
      <c r="DH483" s="68"/>
    </row>
    <row r="484" spans="1:112" ht="15">
      <c r="A484" s="133"/>
      <c r="B484" s="134"/>
      <c r="C484" s="134"/>
      <c r="D484" s="134"/>
      <c r="E484" s="135"/>
      <c r="F484" s="134"/>
      <c r="G484" s="134"/>
      <c r="H484" s="135"/>
      <c r="I484" s="134"/>
      <c r="J484" s="134"/>
      <c r="K484" s="134"/>
      <c r="L484" s="134"/>
      <c r="M484" s="134"/>
      <c r="N484" s="134"/>
      <c r="O484" s="134"/>
      <c r="P484" s="136"/>
      <c r="Q484" s="134"/>
      <c r="R484" s="134"/>
      <c r="U484" s="68"/>
      <c r="CP484" s="68"/>
      <c r="DH484" s="68"/>
    </row>
    <row r="485" spans="1:112" ht="15">
      <c r="A485" s="133"/>
      <c r="B485" s="134"/>
      <c r="C485" s="134"/>
      <c r="D485" s="134"/>
      <c r="E485" s="135"/>
      <c r="F485" s="134"/>
      <c r="G485" s="134"/>
      <c r="H485" s="135"/>
      <c r="I485" s="134"/>
      <c r="J485" s="134"/>
      <c r="K485" s="134"/>
      <c r="L485" s="134"/>
      <c r="M485" s="134"/>
      <c r="N485" s="134"/>
      <c r="O485" s="134"/>
      <c r="P485" s="136"/>
      <c r="Q485" s="134"/>
      <c r="R485" s="134"/>
      <c r="U485" s="68"/>
      <c r="CP485" s="68"/>
      <c r="DH485" s="68"/>
    </row>
    <row r="486" spans="1:112" ht="15">
      <c r="A486" s="133"/>
      <c r="B486" s="134"/>
      <c r="C486" s="134"/>
      <c r="D486" s="134"/>
      <c r="E486" s="135"/>
      <c r="F486" s="134"/>
      <c r="G486" s="134"/>
      <c r="H486" s="135"/>
      <c r="I486" s="134"/>
      <c r="J486" s="134"/>
      <c r="K486" s="134"/>
      <c r="L486" s="134"/>
      <c r="M486" s="134"/>
      <c r="N486" s="134"/>
      <c r="O486" s="134"/>
      <c r="P486" s="136"/>
      <c r="Q486" s="134"/>
      <c r="R486" s="134"/>
      <c r="U486" s="68"/>
      <c r="CP486" s="68"/>
      <c r="DH486" s="68"/>
    </row>
    <row r="487" spans="1:112" ht="15">
      <c r="A487" s="133"/>
      <c r="B487" s="134"/>
      <c r="C487" s="134"/>
      <c r="D487" s="134"/>
      <c r="E487" s="135"/>
      <c r="F487" s="134"/>
      <c r="G487" s="134"/>
      <c r="H487" s="135"/>
      <c r="I487" s="134"/>
      <c r="J487" s="134"/>
      <c r="K487" s="134"/>
      <c r="L487" s="134"/>
      <c r="M487" s="134"/>
      <c r="N487" s="134"/>
      <c r="O487" s="134"/>
      <c r="P487" s="136"/>
      <c r="Q487" s="134"/>
      <c r="R487" s="134"/>
      <c r="U487" s="68"/>
      <c r="CP487" s="68"/>
      <c r="DH487" s="68"/>
    </row>
    <row r="488" spans="1:112" ht="15">
      <c r="A488" s="133"/>
      <c r="B488" s="134"/>
      <c r="C488" s="134"/>
      <c r="D488" s="134"/>
      <c r="E488" s="135"/>
      <c r="F488" s="134"/>
      <c r="G488" s="134"/>
      <c r="H488" s="135"/>
      <c r="I488" s="134"/>
      <c r="J488" s="134"/>
      <c r="K488" s="134"/>
      <c r="L488" s="134"/>
      <c r="M488" s="134"/>
      <c r="N488" s="134"/>
      <c r="O488" s="134"/>
      <c r="P488" s="136"/>
      <c r="Q488" s="134"/>
      <c r="R488" s="134"/>
      <c r="U488" s="68"/>
      <c r="CP488" s="68"/>
      <c r="DH488" s="68"/>
    </row>
    <row r="489" spans="1:112" ht="15">
      <c r="A489" s="133"/>
      <c r="B489" s="134"/>
      <c r="C489" s="134"/>
      <c r="D489" s="134"/>
      <c r="E489" s="135"/>
      <c r="F489" s="134"/>
      <c r="G489" s="134"/>
      <c r="H489" s="135"/>
      <c r="I489" s="134"/>
      <c r="J489" s="134"/>
      <c r="K489" s="134"/>
      <c r="L489" s="134"/>
      <c r="M489" s="134"/>
      <c r="N489" s="134"/>
      <c r="O489" s="134"/>
      <c r="P489" s="136"/>
      <c r="Q489" s="134"/>
      <c r="R489" s="134"/>
      <c r="U489" s="68"/>
      <c r="CP489" s="68"/>
      <c r="DH489" s="68"/>
    </row>
    <row r="490" spans="1:112" ht="15">
      <c r="A490" s="133"/>
      <c r="B490" s="134"/>
      <c r="C490" s="134"/>
      <c r="D490" s="134"/>
      <c r="E490" s="135"/>
      <c r="F490" s="134"/>
      <c r="G490" s="134"/>
      <c r="H490" s="135"/>
      <c r="I490" s="134"/>
      <c r="J490" s="134"/>
      <c r="K490" s="134"/>
      <c r="L490" s="134"/>
      <c r="M490" s="134"/>
      <c r="N490" s="134"/>
      <c r="O490" s="134"/>
      <c r="P490" s="136"/>
      <c r="Q490" s="134"/>
      <c r="R490" s="134"/>
      <c r="U490" s="68"/>
      <c r="CP490" s="68"/>
      <c r="DH490" s="68"/>
    </row>
    <row r="491" spans="1:112" ht="15">
      <c r="A491" s="133"/>
      <c r="B491" s="134"/>
      <c r="C491" s="134"/>
      <c r="D491" s="134"/>
      <c r="E491" s="135"/>
      <c r="F491" s="134"/>
      <c r="G491" s="134"/>
      <c r="H491" s="135"/>
      <c r="I491" s="134"/>
      <c r="J491" s="134"/>
      <c r="K491" s="134"/>
      <c r="L491" s="134"/>
      <c r="M491" s="134"/>
      <c r="N491" s="134"/>
      <c r="O491" s="134"/>
      <c r="P491" s="136"/>
      <c r="Q491" s="134"/>
      <c r="R491" s="134"/>
      <c r="U491" s="68"/>
      <c r="CP491" s="68"/>
      <c r="DH491" s="68"/>
    </row>
    <row r="492" spans="1:112" ht="15">
      <c r="A492" s="133"/>
      <c r="B492" s="134"/>
      <c r="C492" s="134"/>
      <c r="D492" s="134"/>
      <c r="E492" s="135"/>
      <c r="F492" s="134"/>
      <c r="G492" s="134"/>
      <c r="H492" s="135"/>
      <c r="I492" s="134"/>
      <c r="J492" s="134"/>
      <c r="K492" s="134"/>
      <c r="L492" s="134"/>
      <c r="M492" s="134"/>
      <c r="N492" s="134"/>
      <c r="O492" s="134"/>
      <c r="P492" s="136"/>
      <c r="Q492" s="134"/>
      <c r="R492" s="134"/>
      <c r="U492" s="68"/>
      <c r="CP492" s="68"/>
      <c r="DH492" s="68"/>
    </row>
    <row r="493" spans="1:112" ht="15">
      <c r="A493" s="133"/>
      <c r="B493" s="134"/>
      <c r="C493" s="134"/>
      <c r="D493" s="134"/>
      <c r="E493" s="135"/>
      <c r="F493" s="134"/>
      <c r="G493" s="134"/>
      <c r="H493" s="135"/>
      <c r="I493" s="134"/>
      <c r="J493" s="134"/>
      <c r="K493" s="134"/>
      <c r="L493" s="134"/>
      <c r="M493" s="134"/>
      <c r="N493" s="134"/>
      <c r="O493" s="134"/>
      <c r="P493" s="136"/>
      <c r="Q493" s="134"/>
      <c r="R493" s="134"/>
      <c r="U493" s="68"/>
      <c r="CP493" s="68"/>
      <c r="DH493" s="68"/>
    </row>
    <row r="494" spans="1:112" ht="15">
      <c r="A494" s="133"/>
      <c r="B494" s="134"/>
      <c r="C494" s="134"/>
      <c r="D494" s="134"/>
      <c r="E494" s="135"/>
      <c r="F494" s="134"/>
      <c r="G494" s="134"/>
      <c r="H494" s="135"/>
      <c r="I494" s="134"/>
      <c r="J494" s="134"/>
      <c r="K494" s="134"/>
      <c r="L494" s="134"/>
      <c r="M494" s="134"/>
      <c r="N494" s="134"/>
      <c r="O494" s="134"/>
      <c r="P494" s="136"/>
      <c r="Q494" s="134"/>
      <c r="R494" s="134"/>
      <c r="U494" s="68"/>
      <c r="CP494" s="68"/>
      <c r="DH494" s="68"/>
    </row>
    <row r="495" spans="1:112" ht="15">
      <c r="A495" s="133"/>
      <c r="B495" s="134"/>
      <c r="C495" s="134"/>
      <c r="D495" s="134"/>
      <c r="E495" s="135"/>
      <c r="F495" s="134"/>
      <c r="G495" s="134"/>
      <c r="H495" s="135"/>
      <c r="I495" s="134"/>
      <c r="J495" s="134"/>
      <c r="K495" s="134"/>
      <c r="L495" s="134"/>
      <c r="M495" s="134"/>
      <c r="N495" s="134"/>
      <c r="O495" s="134"/>
      <c r="P495" s="136"/>
      <c r="Q495" s="134"/>
      <c r="R495" s="134"/>
      <c r="U495" s="68"/>
      <c r="CP495" s="68"/>
      <c r="DH495" s="68"/>
    </row>
    <row r="496" spans="1:112" ht="15">
      <c r="A496" s="133"/>
      <c r="B496" s="134"/>
      <c r="C496" s="134"/>
      <c r="D496" s="134"/>
      <c r="E496" s="135"/>
      <c r="F496" s="134"/>
      <c r="G496" s="134"/>
      <c r="H496" s="135"/>
      <c r="I496" s="134"/>
      <c r="J496" s="134"/>
      <c r="K496" s="134"/>
      <c r="L496" s="134"/>
      <c r="M496" s="134"/>
      <c r="N496" s="134"/>
      <c r="O496" s="134"/>
      <c r="P496" s="136"/>
      <c r="Q496" s="134"/>
      <c r="R496" s="134"/>
      <c r="U496" s="68"/>
      <c r="CP496" s="68"/>
      <c r="DH496" s="68"/>
    </row>
    <row r="497" spans="1:112" ht="15">
      <c r="A497" s="133"/>
      <c r="B497" s="134"/>
      <c r="C497" s="134"/>
      <c r="D497" s="134"/>
      <c r="E497" s="135"/>
      <c r="F497" s="134"/>
      <c r="G497" s="134"/>
      <c r="H497" s="135"/>
      <c r="I497" s="134"/>
      <c r="J497" s="134"/>
      <c r="K497" s="134"/>
      <c r="L497" s="134"/>
      <c r="M497" s="134"/>
      <c r="N497" s="134"/>
      <c r="O497" s="134"/>
      <c r="P497" s="136"/>
      <c r="Q497" s="134"/>
      <c r="R497" s="134"/>
      <c r="U497" s="68"/>
      <c r="CP497" s="68"/>
      <c r="DH497" s="68"/>
    </row>
    <row r="498" spans="1:112" ht="15">
      <c r="A498" s="133"/>
      <c r="B498" s="134"/>
      <c r="C498" s="134"/>
      <c r="D498" s="134"/>
      <c r="E498" s="135"/>
      <c r="F498" s="134"/>
      <c r="G498" s="134"/>
      <c r="H498" s="135"/>
      <c r="I498" s="134"/>
      <c r="J498" s="134"/>
      <c r="K498" s="134"/>
      <c r="L498" s="134"/>
      <c r="M498" s="134"/>
      <c r="N498" s="134"/>
      <c r="O498" s="134"/>
      <c r="P498" s="136"/>
      <c r="Q498" s="134"/>
      <c r="R498" s="134"/>
      <c r="U498" s="68"/>
      <c r="CP498" s="68"/>
      <c r="DH498" s="68"/>
    </row>
    <row r="499" spans="1:112" ht="15">
      <c r="A499" s="133"/>
      <c r="B499" s="134"/>
      <c r="C499" s="134"/>
      <c r="D499" s="134"/>
      <c r="E499" s="135"/>
      <c r="F499" s="134"/>
      <c r="G499" s="134"/>
      <c r="H499" s="135"/>
      <c r="I499" s="134"/>
      <c r="J499" s="134"/>
      <c r="K499" s="134"/>
      <c r="L499" s="134"/>
      <c r="M499" s="134"/>
      <c r="N499" s="134"/>
      <c r="O499" s="134"/>
      <c r="P499" s="136"/>
      <c r="Q499" s="134"/>
      <c r="R499" s="134"/>
      <c r="U499" s="68"/>
      <c r="CP499" s="68"/>
      <c r="DH499" s="68"/>
    </row>
    <row r="500" spans="1:112" ht="15">
      <c r="A500" s="133"/>
      <c r="B500" s="134"/>
      <c r="C500" s="134"/>
      <c r="D500" s="134"/>
      <c r="E500" s="135"/>
      <c r="F500" s="134"/>
      <c r="G500" s="134"/>
      <c r="H500" s="135"/>
      <c r="I500" s="134"/>
      <c r="J500" s="134"/>
      <c r="K500" s="134"/>
      <c r="L500" s="134"/>
      <c r="M500" s="134"/>
      <c r="N500" s="134"/>
      <c r="O500" s="134"/>
      <c r="P500" s="136"/>
      <c r="Q500" s="134"/>
      <c r="R500" s="134"/>
      <c r="U500" s="68"/>
      <c r="CP500" s="68"/>
      <c r="DH500" s="68"/>
    </row>
    <row r="501" spans="1:112" ht="15">
      <c r="A501" s="133"/>
      <c r="B501" s="134"/>
      <c r="C501" s="134"/>
      <c r="D501" s="134"/>
      <c r="E501" s="135"/>
      <c r="F501" s="134"/>
      <c r="G501" s="134"/>
      <c r="H501" s="135"/>
      <c r="I501" s="134"/>
      <c r="J501" s="134"/>
      <c r="K501" s="134"/>
      <c r="L501" s="134"/>
      <c r="M501" s="134"/>
      <c r="N501" s="134"/>
      <c r="O501" s="134"/>
      <c r="P501" s="136"/>
      <c r="Q501" s="134"/>
      <c r="R501" s="134"/>
      <c r="U501" s="68"/>
      <c r="CP501" s="68"/>
      <c r="DH501" s="68"/>
    </row>
    <row r="502" spans="1:112" ht="15">
      <c r="A502" s="133"/>
      <c r="B502" s="134"/>
      <c r="C502" s="134"/>
      <c r="D502" s="134"/>
      <c r="E502" s="135"/>
      <c r="F502" s="134"/>
      <c r="G502" s="134"/>
      <c r="H502" s="135"/>
      <c r="I502" s="134"/>
      <c r="J502" s="134"/>
      <c r="K502" s="134"/>
      <c r="L502" s="134"/>
      <c r="M502" s="134"/>
      <c r="N502" s="134"/>
      <c r="O502" s="134"/>
      <c r="P502" s="136"/>
      <c r="Q502" s="134"/>
      <c r="R502" s="134"/>
      <c r="U502" s="68"/>
      <c r="CP502" s="68"/>
      <c r="DH502" s="68"/>
    </row>
    <row r="503" spans="1:112" ht="15">
      <c r="A503" s="133"/>
      <c r="B503" s="134"/>
      <c r="C503" s="134"/>
      <c r="D503" s="134"/>
      <c r="E503" s="135"/>
      <c r="F503" s="134"/>
      <c r="G503" s="134"/>
      <c r="H503" s="135"/>
      <c r="I503" s="134"/>
      <c r="J503" s="134"/>
      <c r="K503" s="134"/>
      <c r="L503" s="134"/>
      <c r="M503" s="134"/>
      <c r="N503" s="134"/>
      <c r="O503" s="134"/>
      <c r="P503" s="136"/>
      <c r="Q503" s="134"/>
      <c r="R503" s="134"/>
      <c r="U503" s="68"/>
      <c r="CP503" s="68"/>
      <c r="DH503" s="68"/>
    </row>
    <row r="504" spans="1:112" ht="15">
      <c r="A504" s="133"/>
      <c r="B504" s="134"/>
      <c r="C504" s="134"/>
      <c r="D504" s="134"/>
      <c r="E504" s="135"/>
      <c r="F504" s="134"/>
      <c r="G504" s="134"/>
      <c r="H504" s="135"/>
      <c r="I504" s="134"/>
      <c r="J504" s="134"/>
      <c r="K504" s="134"/>
      <c r="L504" s="134"/>
      <c r="M504" s="134"/>
      <c r="N504" s="134"/>
      <c r="O504" s="134"/>
      <c r="P504" s="136"/>
      <c r="Q504" s="134"/>
      <c r="R504" s="134"/>
      <c r="U504" s="68"/>
      <c r="CP504" s="68"/>
      <c r="DH504" s="68"/>
    </row>
    <row r="505" spans="1:112" ht="15">
      <c r="A505" s="133"/>
      <c r="B505" s="134"/>
      <c r="C505" s="134"/>
      <c r="D505" s="134"/>
      <c r="E505" s="135"/>
      <c r="F505" s="134"/>
      <c r="G505" s="134"/>
      <c r="H505" s="135"/>
      <c r="I505" s="134"/>
      <c r="J505" s="134"/>
      <c r="K505" s="134"/>
      <c r="L505" s="134"/>
      <c r="M505" s="134"/>
      <c r="N505" s="134"/>
      <c r="O505" s="134"/>
      <c r="P505" s="136"/>
      <c r="Q505" s="134"/>
      <c r="R505" s="134"/>
      <c r="U505" s="68"/>
      <c r="CP505" s="68"/>
      <c r="DH505" s="68"/>
    </row>
    <row r="506" spans="1:112" ht="15">
      <c r="A506" s="133"/>
      <c r="B506" s="134"/>
      <c r="C506" s="134"/>
      <c r="D506" s="134"/>
      <c r="E506" s="135"/>
      <c r="F506" s="134"/>
      <c r="G506" s="134"/>
      <c r="H506" s="135"/>
      <c r="I506" s="134"/>
      <c r="J506" s="134"/>
      <c r="K506" s="134"/>
      <c r="L506" s="134"/>
      <c r="M506" s="134"/>
      <c r="N506" s="134"/>
      <c r="O506" s="134"/>
      <c r="P506" s="136"/>
      <c r="Q506" s="134"/>
      <c r="R506" s="134"/>
      <c r="U506" s="68"/>
      <c r="CP506" s="68"/>
      <c r="DH506" s="68"/>
    </row>
    <row r="507" spans="1:112" ht="15">
      <c r="A507" s="133"/>
      <c r="B507" s="134"/>
      <c r="C507" s="134"/>
      <c r="D507" s="134"/>
      <c r="E507" s="135"/>
      <c r="F507" s="134"/>
      <c r="G507" s="134"/>
      <c r="H507" s="135"/>
      <c r="I507" s="134"/>
      <c r="J507" s="134"/>
      <c r="K507" s="134"/>
      <c r="L507" s="134"/>
      <c r="M507" s="134"/>
      <c r="N507" s="134"/>
      <c r="O507" s="134"/>
      <c r="P507" s="136"/>
      <c r="Q507" s="134"/>
      <c r="R507" s="134"/>
      <c r="U507" s="68"/>
      <c r="CP507" s="68"/>
      <c r="DH507" s="68"/>
    </row>
    <row r="508" spans="1:112" ht="15">
      <c r="A508" s="133"/>
      <c r="B508" s="134"/>
      <c r="C508" s="134"/>
      <c r="D508" s="134"/>
      <c r="E508" s="135"/>
      <c r="F508" s="134"/>
      <c r="G508" s="134"/>
      <c r="H508" s="135"/>
      <c r="I508" s="134"/>
      <c r="J508" s="134"/>
      <c r="K508" s="134"/>
      <c r="L508" s="134"/>
      <c r="M508" s="134"/>
      <c r="N508" s="134"/>
      <c r="O508" s="134"/>
      <c r="P508" s="136"/>
      <c r="Q508" s="134"/>
      <c r="R508" s="134"/>
      <c r="U508" s="68"/>
      <c r="CP508" s="68"/>
      <c r="DH508" s="68"/>
    </row>
    <row r="509" spans="1:112" ht="15">
      <c r="A509" s="133"/>
      <c r="B509" s="134"/>
      <c r="C509" s="134"/>
      <c r="D509" s="134"/>
      <c r="E509" s="135"/>
      <c r="F509" s="134"/>
      <c r="G509" s="134"/>
      <c r="H509" s="135"/>
      <c r="I509" s="134"/>
      <c r="J509" s="134"/>
      <c r="K509" s="134"/>
      <c r="L509" s="134"/>
      <c r="M509" s="134"/>
      <c r="N509" s="134"/>
      <c r="O509" s="134"/>
      <c r="P509" s="136"/>
      <c r="Q509" s="134"/>
      <c r="R509" s="134"/>
      <c r="U509" s="68"/>
      <c r="CP509" s="68"/>
      <c r="DH509" s="68"/>
    </row>
    <row r="510" spans="1:112" ht="15">
      <c r="A510" s="133"/>
      <c r="B510" s="134"/>
      <c r="C510" s="134"/>
      <c r="D510" s="134"/>
      <c r="E510" s="135"/>
      <c r="F510" s="134"/>
      <c r="G510" s="134"/>
      <c r="H510" s="135"/>
      <c r="I510" s="134"/>
      <c r="J510" s="134"/>
      <c r="K510" s="134"/>
      <c r="L510" s="134"/>
      <c r="M510" s="134"/>
      <c r="N510" s="134"/>
      <c r="O510" s="134"/>
      <c r="P510" s="136"/>
      <c r="Q510" s="134"/>
      <c r="R510" s="134"/>
      <c r="U510" s="68"/>
      <c r="CP510" s="68"/>
      <c r="DH510" s="68"/>
    </row>
    <row r="511" spans="1:112" ht="15">
      <c r="A511" s="133"/>
      <c r="B511" s="134"/>
      <c r="C511" s="134"/>
      <c r="D511" s="134"/>
      <c r="E511" s="135"/>
      <c r="F511" s="134"/>
      <c r="G511" s="134"/>
      <c r="H511" s="135"/>
      <c r="I511" s="134"/>
      <c r="J511" s="134"/>
      <c r="K511" s="134"/>
      <c r="L511" s="134"/>
      <c r="M511" s="134"/>
      <c r="N511" s="134"/>
      <c r="O511" s="134"/>
      <c r="P511" s="136"/>
      <c r="Q511" s="134"/>
      <c r="R511" s="134"/>
      <c r="U511" s="68"/>
      <c r="CP511" s="68"/>
      <c r="DH511" s="68"/>
    </row>
    <row r="512" spans="1:112" ht="15">
      <c r="A512" s="133"/>
      <c r="B512" s="134"/>
      <c r="C512" s="134"/>
      <c r="D512" s="134"/>
      <c r="E512" s="135"/>
      <c r="F512" s="134"/>
      <c r="G512" s="134"/>
      <c r="H512" s="135"/>
      <c r="I512" s="134"/>
      <c r="J512" s="134"/>
      <c r="K512" s="134"/>
      <c r="L512" s="134"/>
      <c r="M512" s="134"/>
      <c r="N512" s="134"/>
      <c r="O512" s="134"/>
      <c r="P512" s="136"/>
      <c r="Q512" s="134"/>
      <c r="R512" s="134"/>
      <c r="U512" s="68"/>
      <c r="CP512" s="68"/>
      <c r="DH512" s="68"/>
    </row>
    <row r="513" spans="1:112" ht="15">
      <c r="A513" s="133"/>
      <c r="B513" s="134"/>
      <c r="C513" s="134"/>
      <c r="D513" s="134"/>
      <c r="E513" s="135"/>
      <c r="F513" s="134"/>
      <c r="G513" s="134"/>
      <c r="H513" s="135"/>
      <c r="I513" s="134"/>
      <c r="J513" s="134"/>
      <c r="K513" s="134"/>
      <c r="L513" s="134"/>
      <c r="M513" s="134"/>
      <c r="N513" s="134"/>
      <c r="O513" s="134"/>
      <c r="P513" s="136"/>
      <c r="Q513" s="134"/>
      <c r="R513" s="134"/>
      <c r="U513" s="68"/>
      <c r="CP513" s="68"/>
      <c r="DH513" s="68"/>
    </row>
    <row r="514" spans="1:112" ht="15">
      <c r="A514" s="133"/>
      <c r="B514" s="134"/>
      <c r="C514" s="134"/>
      <c r="D514" s="134"/>
      <c r="E514" s="135"/>
      <c r="F514" s="134"/>
      <c r="G514" s="134"/>
      <c r="H514" s="135"/>
      <c r="I514" s="134"/>
      <c r="J514" s="134"/>
      <c r="K514" s="134"/>
      <c r="L514" s="134"/>
      <c r="M514" s="134"/>
      <c r="N514" s="134"/>
      <c r="O514" s="134"/>
      <c r="P514" s="136"/>
      <c r="Q514" s="134"/>
      <c r="R514" s="134"/>
      <c r="U514" s="68"/>
      <c r="CP514" s="68"/>
      <c r="DH514" s="68"/>
    </row>
    <row r="515" spans="1:112" ht="15">
      <c r="A515" s="133"/>
      <c r="B515" s="134"/>
      <c r="C515" s="134"/>
      <c r="D515" s="134"/>
      <c r="E515" s="135"/>
      <c r="F515" s="134"/>
      <c r="G515" s="134"/>
      <c r="H515" s="135"/>
      <c r="I515" s="134"/>
      <c r="J515" s="134"/>
      <c r="K515" s="134"/>
      <c r="L515" s="134"/>
      <c r="M515" s="134"/>
      <c r="N515" s="134"/>
      <c r="O515" s="134"/>
      <c r="P515" s="136"/>
      <c r="Q515" s="134"/>
      <c r="R515" s="134"/>
      <c r="U515" s="68"/>
      <c r="CP515" s="68"/>
      <c r="DH515" s="68"/>
    </row>
    <row r="516" spans="1:112" ht="15">
      <c r="A516" s="133"/>
      <c r="B516" s="134"/>
      <c r="C516" s="134"/>
      <c r="D516" s="134"/>
      <c r="E516" s="135"/>
      <c r="F516" s="134"/>
      <c r="G516" s="134"/>
      <c r="H516" s="135"/>
      <c r="I516" s="134"/>
      <c r="J516" s="134"/>
      <c r="K516" s="134"/>
      <c r="L516" s="134"/>
      <c r="M516" s="134"/>
      <c r="N516" s="134"/>
      <c r="O516" s="134"/>
      <c r="P516" s="136"/>
      <c r="Q516" s="134"/>
      <c r="R516" s="134"/>
      <c r="U516" s="68"/>
      <c r="CP516" s="68"/>
      <c r="DH516" s="68"/>
    </row>
    <row r="517" spans="1:112" ht="15">
      <c r="A517" s="133"/>
      <c r="B517" s="134"/>
      <c r="C517" s="134"/>
      <c r="D517" s="134"/>
      <c r="E517" s="135"/>
      <c r="F517" s="134"/>
      <c r="G517" s="134"/>
      <c r="H517" s="135"/>
      <c r="I517" s="134"/>
      <c r="J517" s="134"/>
      <c r="K517" s="134"/>
      <c r="L517" s="134"/>
      <c r="M517" s="134"/>
      <c r="N517" s="134"/>
      <c r="O517" s="134"/>
      <c r="P517" s="136"/>
      <c r="Q517" s="134"/>
      <c r="R517" s="134"/>
      <c r="U517" s="68"/>
      <c r="CP517" s="68"/>
      <c r="DH517" s="68"/>
    </row>
    <row r="518" spans="1:112" ht="15">
      <c r="A518" s="133"/>
      <c r="B518" s="134"/>
      <c r="C518" s="134"/>
      <c r="D518" s="134"/>
      <c r="E518" s="135"/>
      <c r="F518" s="134"/>
      <c r="G518" s="134"/>
      <c r="H518" s="135"/>
      <c r="I518" s="134"/>
      <c r="J518" s="134"/>
      <c r="K518" s="134"/>
      <c r="L518" s="134"/>
      <c r="M518" s="134"/>
      <c r="N518" s="134"/>
      <c r="O518" s="134"/>
      <c r="P518" s="136"/>
      <c r="Q518" s="134"/>
      <c r="R518" s="134"/>
      <c r="U518" s="68"/>
      <c r="CP518" s="68"/>
      <c r="DH518" s="68"/>
    </row>
    <row r="519" spans="1:112" ht="15">
      <c r="A519" s="133"/>
      <c r="B519" s="134"/>
      <c r="C519" s="134"/>
      <c r="D519" s="134"/>
      <c r="E519" s="135"/>
      <c r="F519" s="134"/>
      <c r="G519" s="134"/>
      <c r="H519" s="135"/>
      <c r="I519" s="134"/>
      <c r="J519" s="134"/>
      <c r="K519" s="134"/>
      <c r="L519" s="134"/>
      <c r="M519" s="134"/>
      <c r="N519" s="134"/>
      <c r="O519" s="134"/>
      <c r="P519" s="136"/>
      <c r="Q519" s="134"/>
      <c r="R519" s="134"/>
      <c r="U519" s="68"/>
      <c r="CP519" s="68"/>
      <c r="DH519" s="68"/>
    </row>
    <row r="520" spans="1:112" ht="15">
      <c r="A520" s="133"/>
      <c r="B520" s="134"/>
      <c r="C520" s="134"/>
      <c r="D520" s="134"/>
      <c r="E520" s="135"/>
      <c r="F520" s="134"/>
      <c r="G520" s="134"/>
      <c r="H520" s="135"/>
      <c r="I520" s="134"/>
      <c r="J520" s="134"/>
      <c r="K520" s="134"/>
      <c r="L520" s="134"/>
      <c r="M520" s="134"/>
      <c r="N520" s="134"/>
      <c r="O520" s="134"/>
      <c r="P520" s="136"/>
      <c r="Q520" s="134"/>
      <c r="R520" s="134"/>
      <c r="U520" s="68"/>
      <c r="CP520" s="68"/>
      <c r="DH520" s="68"/>
    </row>
    <row r="521" spans="1:112" ht="15">
      <c r="A521" s="133"/>
      <c r="B521" s="134"/>
      <c r="C521" s="134"/>
      <c r="D521" s="134"/>
      <c r="E521" s="135"/>
      <c r="F521" s="134"/>
      <c r="G521" s="134"/>
      <c r="H521" s="135"/>
      <c r="I521" s="134"/>
      <c r="J521" s="134"/>
      <c r="K521" s="134"/>
      <c r="L521" s="134"/>
      <c r="M521" s="134"/>
      <c r="N521" s="134"/>
      <c r="O521" s="134"/>
      <c r="P521" s="136"/>
      <c r="Q521" s="134"/>
      <c r="R521" s="134"/>
      <c r="U521" s="68"/>
      <c r="CP521" s="68"/>
      <c r="DH521" s="68"/>
    </row>
    <row r="522" spans="1:112" ht="15">
      <c r="A522" s="133"/>
      <c r="B522" s="134"/>
      <c r="C522" s="134"/>
      <c r="D522" s="134"/>
      <c r="E522" s="135"/>
      <c r="F522" s="134"/>
      <c r="G522" s="134"/>
      <c r="H522" s="135"/>
      <c r="I522" s="134"/>
      <c r="J522" s="134"/>
      <c r="K522" s="134"/>
      <c r="L522" s="134"/>
      <c r="M522" s="134"/>
      <c r="N522" s="134"/>
      <c r="O522" s="134"/>
      <c r="P522" s="136"/>
      <c r="Q522" s="134"/>
      <c r="R522" s="134"/>
      <c r="U522" s="68"/>
      <c r="CP522" s="68"/>
      <c r="DH522" s="68"/>
    </row>
    <row r="523" spans="1:112" ht="15">
      <c r="A523" s="133"/>
      <c r="B523" s="134"/>
      <c r="C523" s="134"/>
      <c r="D523" s="134"/>
      <c r="E523" s="135"/>
      <c r="F523" s="134"/>
      <c r="G523" s="134"/>
      <c r="H523" s="135"/>
      <c r="I523" s="134"/>
      <c r="J523" s="134"/>
      <c r="K523" s="134"/>
      <c r="L523" s="134"/>
      <c r="M523" s="134"/>
      <c r="N523" s="134"/>
      <c r="O523" s="134"/>
      <c r="P523" s="136"/>
      <c r="Q523" s="134"/>
      <c r="R523" s="134"/>
      <c r="U523" s="68"/>
      <c r="CP523" s="68"/>
      <c r="DH523" s="68"/>
    </row>
    <row r="524" spans="1:112" ht="15">
      <c r="A524" s="133"/>
      <c r="B524" s="134"/>
      <c r="C524" s="134"/>
      <c r="D524" s="134"/>
      <c r="E524" s="135"/>
      <c r="F524" s="134"/>
      <c r="G524" s="134"/>
      <c r="H524" s="135"/>
      <c r="I524" s="134"/>
      <c r="J524" s="134"/>
      <c r="K524" s="134"/>
      <c r="L524" s="134"/>
      <c r="M524" s="134"/>
      <c r="N524" s="134"/>
      <c r="O524" s="134"/>
      <c r="P524" s="136"/>
      <c r="Q524" s="134"/>
      <c r="R524" s="134"/>
      <c r="U524" s="68"/>
      <c r="CP524" s="68"/>
      <c r="DH524" s="68"/>
    </row>
    <row r="525" spans="1:112" ht="15">
      <c r="A525" s="133"/>
      <c r="B525" s="134"/>
      <c r="C525" s="134"/>
      <c r="D525" s="134"/>
      <c r="E525" s="135"/>
      <c r="F525" s="134"/>
      <c r="G525" s="134"/>
      <c r="H525" s="135"/>
      <c r="I525" s="134"/>
      <c r="J525" s="134"/>
      <c r="K525" s="134"/>
      <c r="L525" s="134"/>
      <c r="M525" s="134"/>
      <c r="N525" s="134"/>
      <c r="O525" s="134"/>
      <c r="P525" s="136"/>
      <c r="Q525" s="134"/>
      <c r="R525" s="134"/>
      <c r="U525" s="68"/>
      <c r="CP525" s="68"/>
      <c r="DH525" s="68"/>
    </row>
    <row r="526" spans="1:112" ht="15">
      <c r="A526" s="133"/>
      <c r="B526" s="134"/>
      <c r="C526" s="134"/>
      <c r="D526" s="134"/>
      <c r="E526" s="135"/>
      <c r="F526" s="134"/>
      <c r="G526" s="134"/>
      <c r="H526" s="135"/>
      <c r="I526" s="134"/>
      <c r="J526" s="134"/>
      <c r="K526" s="134"/>
      <c r="L526" s="134"/>
      <c r="M526" s="134"/>
      <c r="N526" s="134"/>
      <c r="O526" s="134"/>
      <c r="P526" s="136"/>
      <c r="Q526" s="134"/>
      <c r="R526" s="134"/>
      <c r="U526" s="68"/>
      <c r="CP526" s="68"/>
      <c r="DH526" s="68"/>
    </row>
    <row r="527" spans="1:112" ht="15">
      <c r="A527" s="133"/>
      <c r="B527" s="134"/>
      <c r="C527" s="134"/>
      <c r="D527" s="134"/>
      <c r="E527" s="135"/>
      <c r="F527" s="134"/>
      <c r="G527" s="134"/>
      <c r="H527" s="135"/>
      <c r="I527" s="134"/>
      <c r="J527" s="134"/>
      <c r="K527" s="134"/>
      <c r="L527" s="134"/>
      <c r="M527" s="134"/>
      <c r="N527" s="134"/>
      <c r="O527" s="134"/>
      <c r="P527" s="136"/>
      <c r="Q527" s="134"/>
      <c r="R527" s="134"/>
      <c r="U527" s="68"/>
      <c r="CP527" s="68"/>
      <c r="DH527" s="68"/>
    </row>
    <row r="528" spans="1:112" ht="15">
      <c r="A528" s="133"/>
      <c r="B528" s="134"/>
      <c r="C528" s="134"/>
      <c r="D528" s="134"/>
      <c r="E528" s="135"/>
      <c r="F528" s="134"/>
      <c r="G528" s="134"/>
      <c r="H528" s="135"/>
      <c r="I528" s="134"/>
      <c r="J528" s="134"/>
      <c r="K528" s="134"/>
      <c r="L528" s="134"/>
      <c r="M528" s="134"/>
      <c r="N528" s="134"/>
      <c r="O528" s="134"/>
      <c r="P528" s="136"/>
      <c r="Q528" s="134"/>
      <c r="R528" s="134"/>
      <c r="U528" s="68"/>
      <c r="CP528" s="68"/>
      <c r="DH528" s="68"/>
    </row>
    <row r="529" spans="1:112" ht="15">
      <c r="A529" s="133"/>
      <c r="B529" s="134"/>
      <c r="C529" s="134"/>
      <c r="D529" s="134"/>
      <c r="E529" s="135"/>
      <c r="F529" s="134"/>
      <c r="G529" s="134"/>
      <c r="H529" s="135"/>
      <c r="I529" s="134"/>
      <c r="J529" s="134"/>
      <c r="K529" s="134"/>
      <c r="L529" s="134"/>
      <c r="M529" s="134"/>
      <c r="N529" s="134"/>
      <c r="O529" s="134"/>
      <c r="P529" s="136"/>
      <c r="Q529" s="134"/>
      <c r="R529" s="134"/>
      <c r="U529" s="68"/>
      <c r="CP529" s="68"/>
      <c r="DH529" s="68"/>
    </row>
    <row r="530" spans="1:112" ht="15">
      <c r="A530" s="133"/>
      <c r="B530" s="134"/>
      <c r="C530" s="134"/>
      <c r="D530" s="134"/>
      <c r="E530" s="135"/>
      <c r="F530" s="134"/>
      <c r="G530" s="134"/>
      <c r="H530" s="135"/>
      <c r="I530" s="134"/>
      <c r="J530" s="134"/>
      <c r="K530" s="134"/>
      <c r="L530" s="134"/>
      <c r="M530" s="134"/>
      <c r="N530" s="134"/>
      <c r="O530" s="134"/>
      <c r="P530" s="136"/>
      <c r="Q530" s="134"/>
      <c r="R530" s="134"/>
      <c r="U530" s="68"/>
      <c r="CP530" s="68"/>
      <c r="DH530" s="68"/>
    </row>
    <row r="531" spans="1:112" ht="15">
      <c r="A531" s="133"/>
      <c r="B531" s="134"/>
      <c r="C531" s="134"/>
      <c r="D531" s="134"/>
      <c r="E531" s="135"/>
      <c r="F531" s="134"/>
      <c r="G531" s="134"/>
      <c r="H531" s="135"/>
      <c r="I531" s="134"/>
      <c r="J531" s="134"/>
      <c r="K531" s="134"/>
      <c r="L531" s="134"/>
      <c r="M531" s="134"/>
      <c r="N531" s="134"/>
      <c r="O531" s="134"/>
      <c r="P531" s="136"/>
      <c r="Q531" s="134"/>
      <c r="R531" s="134"/>
      <c r="U531" s="68"/>
      <c r="CP531" s="68"/>
      <c r="DH531" s="68"/>
    </row>
    <row r="532" spans="1:112" ht="15">
      <c r="A532" s="133"/>
      <c r="B532" s="134"/>
      <c r="C532" s="134"/>
      <c r="D532" s="134"/>
      <c r="E532" s="135"/>
      <c r="F532" s="134"/>
      <c r="G532" s="134"/>
      <c r="H532" s="135"/>
      <c r="I532" s="134"/>
      <c r="J532" s="134"/>
      <c r="K532" s="134"/>
      <c r="L532" s="134"/>
      <c r="M532" s="134"/>
      <c r="N532" s="134"/>
      <c r="O532" s="134"/>
      <c r="P532" s="136"/>
      <c r="Q532" s="134"/>
      <c r="R532" s="134"/>
      <c r="U532" s="68"/>
      <c r="CP532" s="68"/>
      <c r="DH532" s="68"/>
    </row>
    <row r="533" spans="1:112" ht="15">
      <c r="A533" s="133"/>
      <c r="B533" s="134"/>
      <c r="C533" s="134"/>
      <c r="D533" s="134"/>
      <c r="E533" s="135"/>
      <c r="F533" s="134"/>
      <c r="G533" s="134"/>
      <c r="H533" s="135"/>
      <c r="I533" s="134"/>
      <c r="J533" s="134"/>
      <c r="K533" s="134"/>
      <c r="L533" s="134"/>
      <c r="M533" s="134"/>
      <c r="N533" s="134"/>
      <c r="O533" s="134"/>
      <c r="P533" s="136"/>
      <c r="Q533" s="134"/>
      <c r="R533" s="134"/>
      <c r="U533" s="68"/>
      <c r="CP533" s="68"/>
      <c r="DH533" s="68"/>
    </row>
    <row r="534" spans="1:112" ht="15">
      <c r="A534" s="133"/>
      <c r="B534" s="134"/>
      <c r="C534" s="134"/>
      <c r="D534" s="134"/>
      <c r="E534" s="135"/>
      <c r="F534" s="134"/>
      <c r="G534" s="134"/>
      <c r="H534" s="135"/>
      <c r="I534" s="134"/>
      <c r="J534" s="134"/>
      <c r="K534" s="134"/>
      <c r="L534" s="134"/>
      <c r="M534" s="134"/>
      <c r="N534" s="134"/>
      <c r="O534" s="134"/>
      <c r="P534" s="136"/>
      <c r="Q534" s="134"/>
      <c r="R534" s="134"/>
      <c r="U534" s="68"/>
      <c r="CP534" s="68"/>
      <c r="DH534" s="68"/>
    </row>
    <row r="535" spans="1:112" ht="15">
      <c r="A535" s="133"/>
      <c r="B535" s="134"/>
      <c r="C535" s="134"/>
      <c r="D535" s="134"/>
      <c r="E535" s="135"/>
      <c r="F535" s="134"/>
      <c r="G535" s="134"/>
      <c r="H535" s="135"/>
      <c r="I535" s="134"/>
      <c r="J535" s="134"/>
      <c r="K535" s="134"/>
      <c r="L535" s="134"/>
      <c r="M535" s="134"/>
      <c r="N535" s="134"/>
      <c r="O535" s="134"/>
      <c r="P535" s="136"/>
      <c r="Q535" s="134"/>
      <c r="R535" s="134"/>
      <c r="U535" s="68"/>
      <c r="CP535" s="68"/>
      <c r="DH535" s="68"/>
    </row>
    <row r="536" spans="1:112" ht="15">
      <c r="A536" s="133"/>
      <c r="B536" s="134"/>
      <c r="C536" s="134"/>
      <c r="D536" s="134"/>
      <c r="E536" s="135"/>
      <c r="F536" s="134"/>
      <c r="G536" s="134"/>
      <c r="H536" s="135"/>
      <c r="I536" s="134"/>
      <c r="J536" s="134"/>
      <c r="K536" s="134"/>
      <c r="L536" s="134"/>
      <c r="M536" s="134"/>
      <c r="N536" s="134"/>
      <c r="O536" s="134"/>
      <c r="P536" s="136"/>
      <c r="Q536" s="134"/>
      <c r="R536" s="134"/>
      <c r="U536" s="68"/>
      <c r="CP536" s="68"/>
      <c r="DH536" s="68"/>
    </row>
    <row r="537" spans="1:112" ht="15">
      <c r="A537" s="133"/>
      <c r="B537" s="134"/>
      <c r="C537" s="134"/>
      <c r="D537" s="134"/>
      <c r="E537" s="135"/>
      <c r="F537" s="134"/>
      <c r="G537" s="134"/>
      <c r="H537" s="135"/>
      <c r="I537" s="134"/>
      <c r="J537" s="134"/>
      <c r="K537" s="134"/>
      <c r="L537" s="134"/>
      <c r="M537" s="134"/>
      <c r="N537" s="134"/>
      <c r="O537" s="134"/>
      <c r="P537" s="136"/>
      <c r="Q537" s="134"/>
      <c r="R537" s="134"/>
      <c r="U537" s="68"/>
      <c r="CP537" s="68"/>
      <c r="DH537" s="68"/>
    </row>
    <row r="538" spans="1:112" ht="15">
      <c r="A538" s="133"/>
      <c r="B538" s="134"/>
      <c r="C538" s="134"/>
      <c r="D538" s="134"/>
      <c r="E538" s="135"/>
      <c r="F538" s="134"/>
      <c r="G538" s="134"/>
      <c r="H538" s="135"/>
      <c r="I538" s="134"/>
      <c r="J538" s="134"/>
      <c r="K538" s="134"/>
      <c r="L538" s="134"/>
      <c r="M538" s="134"/>
      <c r="N538" s="134"/>
      <c r="O538" s="134"/>
      <c r="P538" s="136"/>
      <c r="Q538" s="134"/>
      <c r="R538" s="134"/>
      <c r="U538" s="68"/>
      <c r="CP538" s="68"/>
      <c r="DH538" s="68"/>
    </row>
    <row r="539" spans="1:112" ht="15">
      <c r="A539" s="133"/>
      <c r="B539" s="134"/>
      <c r="C539" s="134"/>
      <c r="D539" s="134"/>
      <c r="E539" s="135"/>
      <c r="F539" s="134"/>
      <c r="G539" s="134"/>
      <c r="H539" s="135"/>
      <c r="I539" s="134"/>
      <c r="J539" s="134"/>
      <c r="K539" s="134"/>
      <c r="L539" s="134"/>
      <c r="M539" s="134"/>
      <c r="N539" s="134"/>
      <c r="O539" s="134"/>
      <c r="P539" s="136"/>
      <c r="Q539" s="134"/>
      <c r="R539" s="134"/>
      <c r="U539" s="68"/>
      <c r="CP539" s="68"/>
      <c r="DH539" s="68"/>
    </row>
    <row r="540" spans="1:112" ht="15">
      <c r="A540" s="133"/>
      <c r="B540" s="134"/>
      <c r="C540" s="134"/>
      <c r="D540" s="134"/>
      <c r="E540" s="135"/>
      <c r="F540" s="134"/>
      <c r="G540" s="134"/>
      <c r="H540" s="135"/>
      <c r="I540" s="134"/>
      <c r="J540" s="134"/>
      <c r="K540" s="134"/>
      <c r="L540" s="134"/>
      <c r="M540" s="134"/>
      <c r="N540" s="134"/>
      <c r="O540" s="134"/>
      <c r="P540" s="136"/>
      <c r="Q540" s="134"/>
      <c r="R540" s="134"/>
      <c r="U540" s="68"/>
      <c r="CP540" s="68"/>
      <c r="DH540" s="68"/>
    </row>
    <row r="541" spans="1:112" ht="15">
      <c r="A541" s="133"/>
      <c r="B541" s="134"/>
      <c r="C541" s="134"/>
      <c r="D541" s="134"/>
      <c r="E541" s="135"/>
      <c r="F541" s="134"/>
      <c r="G541" s="134"/>
      <c r="H541" s="135"/>
      <c r="I541" s="134"/>
      <c r="J541" s="134"/>
      <c r="K541" s="134"/>
      <c r="L541" s="134"/>
      <c r="M541" s="134"/>
      <c r="N541" s="134"/>
      <c r="O541" s="134"/>
      <c r="P541" s="136"/>
      <c r="Q541" s="134"/>
      <c r="R541" s="134"/>
      <c r="U541" s="68"/>
      <c r="CP541" s="68"/>
      <c r="DH541" s="68"/>
    </row>
    <row r="542" spans="1:112" ht="15">
      <c r="A542" s="133"/>
      <c r="B542" s="134"/>
      <c r="C542" s="134"/>
      <c r="D542" s="134"/>
      <c r="E542" s="135"/>
      <c r="F542" s="134"/>
      <c r="G542" s="134"/>
      <c r="H542" s="135"/>
      <c r="I542" s="134"/>
      <c r="J542" s="134"/>
      <c r="K542" s="134"/>
      <c r="L542" s="134"/>
      <c r="M542" s="134"/>
      <c r="N542" s="134"/>
      <c r="O542" s="134"/>
      <c r="P542" s="136"/>
      <c r="Q542" s="134"/>
      <c r="R542" s="134"/>
      <c r="U542" s="68"/>
      <c r="CP542" s="68"/>
      <c r="DH542" s="68"/>
    </row>
    <row r="543" spans="1:112" ht="15">
      <c r="A543" s="133"/>
      <c r="B543" s="134"/>
      <c r="C543" s="134"/>
      <c r="D543" s="134"/>
      <c r="E543" s="135"/>
      <c r="F543" s="134"/>
      <c r="G543" s="134"/>
      <c r="H543" s="135"/>
      <c r="I543" s="134"/>
      <c r="J543" s="134"/>
      <c r="K543" s="134"/>
      <c r="L543" s="134"/>
      <c r="M543" s="134"/>
      <c r="N543" s="134"/>
      <c r="O543" s="134"/>
      <c r="P543" s="136"/>
      <c r="Q543" s="134"/>
      <c r="R543" s="134"/>
      <c r="U543" s="68"/>
      <c r="CP543" s="68"/>
      <c r="DH543" s="68"/>
    </row>
    <row r="544" spans="1:112" ht="15">
      <c r="A544" s="133"/>
      <c r="B544" s="134"/>
      <c r="C544" s="134"/>
      <c r="D544" s="134"/>
      <c r="E544" s="135"/>
      <c r="F544" s="134"/>
      <c r="G544" s="134"/>
      <c r="H544" s="135"/>
      <c r="I544" s="134"/>
      <c r="J544" s="134"/>
      <c r="K544" s="134"/>
      <c r="L544" s="134"/>
      <c r="M544" s="134"/>
      <c r="N544" s="134"/>
      <c r="O544" s="134"/>
      <c r="P544" s="136"/>
      <c r="Q544" s="134"/>
      <c r="R544" s="134"/>
      <c r="U544" s="68"/>
      <c r="CP544" s="68"/>
      <c r="DH544" s="68"/>
    </row>
    <row r="545" spans="1:112" ht="15">
      <c r="A545" s="133"/>
      <c r="B545" s="134"/>
      <c r="C545" s="134"/>
      <c r="D545" s="134"/>
      <c r="E545" s="135"/>
      <c r="F545" s="134"/>
      <c r="G545" s="134"/>
      <c r="H545" s="135"/>
      <c r="I545" s="134"/>
      <c r="J545" s="134"/>
      <c r="K545" s="134"/>
      <c r="L545" s="134"/>
      <c r="M545" s="134"/>
      <c r="N545" s="134"/>
      <c r="O545" s="134"/>
      <c r="P545" s="136"/>
      <c r="Q545" s="134"/>
      <c r="R545" s="134"/>
      <c r="U545" s="68"/>
      <c r="CP545" s="68"/>
      <c r="DH545" s="68"/>
    </row>
    <row r="546" spans="1:112" ht="15">
      <c r="A546" s="133"/>
      <c r="B546" s="134"/>
      <c r="C546" s="134"/>
      <c r="D546" s="134"/>
      <c r="E546" s="135"/>
      <c r="F546" s="134"/>
      <c r="G546" s="134"/>
      <c r="H546" s="135"/>
      <c r="I546" s="134"/>
      <c r="J546" s="134"/>
      <c r="K546" s="134"/>
      <c r="L546" s="134"/>
      <c r="M546" s="134"/>
      <c r="N546" s="134"/>
      <c r="O546" s="134"/>
      <c r="P546" s="136"/>
      <c r="Q546" s="134"/>
      <c r="R546" s="134"/>
      <c r="U546" s="68"/>
      <c r="CP546" s="68"/>
      <c r="DH546" s="68"/>
    </row>
    <row r="547" spans="1:112" ht="15">
      <c r="A547" s="133"/>
      <c r="B547" s="134"/>
      <c r="C547" s="134"/>
      <c r="D547" s="134"/>
      <c r="E547" s="135"/>
      <c r="F547" s="134"/>
      <c r="G547" s="134"/>
      <c r="H547" s="135"/>
      <c r="I547" s="134"/>
      <c r="J547" s="134"/>
      <c r="K547" s="134"/>
      <c r="L547" s="134"/>
      <c r="M547" s="134"/>
      <c r="N547" s="134"/>
      <c r="O547" s="134"/>
      <c r="P547" s="136"/>
      <c r="Q547" s="134"/>
      <c r="R547" s="134"/>
      <c r="U547" s="68"/>
      <c r="CP547" s="68"/>
      <c r="DH547" s="68"/>
    </row>
    <row r="548" spans="1:112" ht="15">
      <c r="A548" s="133"/>
      <c r="B548" s="134"/>
      <c r="C548" s="134"/>
      <c r="D548" s="134"/>
      <c r="E548" s="135"/>
      <c r="F548" s="134"/>
      <c r="G548" s="134"/>
      <c r="H548" s="135"/>
      <c r="I548" s="134"/>
      <c r="J548" s="134"/>
      <c r="K548" s="134"/>
      <c r="L548" s="134"/>
      <c r="M548" s="134"/>
      <c r="N548" s="134"/>
      <c r="O548" s="134"/>
      <c r="P548" s="136"/>
      <c r="Q548" s="134"/>
      <c r="R548" s="134"/>
      <c r="U548" s="68"/>
      <c r="CP548" s="68"/>
      <c r="DH548" s="68"/>
    </row>
    <row r="549" spans="1:112" ht="15">
      <c r="A549" s="133"/>
      <c r="B549" s="134"/>
      <c r="C549" s="134"/>
      <c r="D549" s="134"/>
      <c r="E549" s="135"/>
      <c r="F549" s="134"/>
      <c r="G549" s="134"/>
      <c r="H549" s="135"/>
      <c r="I549" s="134"/>
      <c r="J549" s="134"/>
      <c r="K549" s="134"/>
      <c r="L549" s="134"/>
      <c r="M549" s="134"/>
      <c r="N549" s="134"/>
      <c r="O549" s="134"/>
      <c r="P549" s="136"/>
      <c r="Q549" s="134"/>
      <c r="R549" s="134"/>
      <c r="U549" s="68"/>
      <c r="CP549" s="68"/>
      <c r="DH549" s="68"/>
    </row>
    <row r="550" spans="1:112" ht="15">
      <c r="A550" s="133"/>
      <c r="B550" s="134"/>
      <c r="C550" s="134"/>
      <c r="D550" s="134"/>
      <c r="E550" s="135"/>
      <c r="F550" s="134"/>
      <c r="G550" s="134"/>
      <c r="H550" s="135"/>
      <c r="I550" s="134"/>
      <c r="J550" s="134"/>
      <c r="K550" s="134"/>
      <c r="L550" s="134"/>
      <c r="M550" s="134"/>
      <c r="N550" s="134"/>
      <c r="O550" s="134"/>
      <c r="P550" s="136"/>
      <c r="Q550" s="134"/>
      <c r="R550" s="134"/>
      <c r="U550" s="68"/>
      <c r="CP550" s="68"/>
      <c r="DH550" s="68"/>
    </row>
    <row r="551" spans="1:112" ht="15">
      <c r="A551" s="133"/>
      <c r="B551" s="134"/>
      <c r="C551" s="134"/>
      <c r="D551" s="134"/>
      <c r="E551" s="135"/>
      <c r="F551" s="134"/>
      <c r="G551" s="134"/>
      <c r="H551" s="135"/>
      <c r="I551" s="134"/>
      <c r="J551" s="134"/>
      <c r="K551" s="134"/>
      <c r="L551" s="134"/>
      <c r="M551" s="134"/>
      <c r="N551" s="134"/>
      <c r="O551" s="134"/>
      <c r="P551" s="136"/>
      <c r="Q551" s="134"/>
      <c r="R551" s="134"/>
      <c r="U551" s="68"/>
      <c r="CP551" s="68"/>
      <c r="DH551" s="68"/>
    </row>
    <row r="552" spans="1:112" ht="15">
      <c r="A552" s="133"/>
      <c r="B552" s="134"/>
      <c r="C552" s="134"/>
      <c r="D552" s="134"/>
      <c r="E552" s="135"/>
      <c r="F552" s="134"/>
      <c r="G552" s="134"/>
      <c r="H552" s="135"/>
      <c r="I552" s="134"/>
      <c r="J552" s="134"/>
      <c r="K552" s="134"/>
      <c r="L552" s="134"/>
      <c r="M552" s="134"/>
      <c r="N552" s="134"/>
      <c r="O552" s="134"/>
      <c r="P552" s="136"/>
      <c r="Q552" s="134"/>
      <c r="R552" s="134"/>
      <c r="U552" s="68"/>
      <c r="CP552" s="68"/>
      <c r="DH552" s="68"/>
    </row>
    <row r="553" spans="1:112" ht="15">
      <c r="A553" s="133"/>
      <c r="B553" s="134"/>
      <c r="C553" s="134"/>
      <c r="D553" s="134"/>
      <c r="E553" s="135"/>
      <c r="F553" s="134"/>
      <c r="G553" s="134"/>
      <c r="H553" s="135"/>
      <c r="I553" s="134"/>
      <c r="J553" s="134"/>
      <c r="K553" s="134"/>
      <c r="L553" s="134"/>
      <c r="M553" s="134"/>
      <c r="N553" s="134"/>
      <c r="O553" s="134"/>
      <c r="P553" s="136"/>
      <c r="Q553" s="134"/>
      <c r="R553" s="134"/>
      <c r="U553" s="68"/>
      <c r="CP553" s="68"/>
      <c r="DH553" s="68"/>
    </row>
    <row r="554" spans="1:112" ht="15">
      <c r="A554" s="133"/>
      <c r="B554" s="134"/>
      <c r="C554" s="134"/>
      <c r="D554" s="134"/>
      <c r="E554" s="135"/>
      <c r="F554" s="134"/>
      <c r="G554" s="134"/>
      <c r="H554" s="135"/>
      <c r="I554" s="134"/>
      <c r="J554" s="134"/>
      <c r="K554" s="134"/>
      <c r="L554" s="134"/>
      <c r="M554" s="134"/>
      <c r="N554" s="134"/>
      <c r="O554" s="134"/>
      <c r="P554" s="136"/>
      <c r="Q554" s="134"/>
      <c r="R554" s="134"/>
      <c r="U554" s="68"/>
      <c r="CP554" s="68"/>
      <c r="DH554" s="68"/>
    </row>
    <row r="555" spans="1:112" ht="15">
      <c r="A555" s="133"/>
      <c r="B555" s="134"/>
      <c r="C555" s="134"/>
      <c r="D555" s="134"/>
      <c r="E555" s="135"/>
      <c r="F555" s="134"/>
      <c r="G555" s="134"/>
      <c r="H555" s="135"/>
      <c r="I555" s="134"/>
      <c r="J555" s="134"/>
      <c r="K555" s="134"/>
      <c r="L555" s="134"/>
      <c r="M555" s="134"/>
      <c r="N555" s="134"/>
      <c r="O555" s="134"/>
      <c r="P555" s="136"/>
      <c r="Q555" s="134"/>
      <c r="R555" s="134"/>
      <c r="U555" s="68"/>
      <c r="CP555" s="68"/>
      <c r="DH555" s="68"/>
    </row>
    <row r="556" spans="1:112" ht="15">
      <c r="A556" s="133"/>
      <c r="B556" s="134"/>
      <c r="C556" s="134"/>
      <c r="D556" s="134"/>
      <c r="E556" s="135"/>
      <c r="F556" s="134"/>
      <c r="G556" s="134"/>
      <c r="H556" s="135"/>
      <c r="I556" s="134"/>
      <c r="J556" s="134"/>
      <c r="K556" s="134"/>
      <c r="L556" s="134"/>
      <c r="M556" s="134"/>
      <c r="N556" s="134"/>
      <c r="O556" s="134"/>
      <c r="P556" s="136"/>
      <c r="Q556" s="134"/>
      <c r="R556" s="134"/>
      <c r="U556" s="68"/>
      <c r="CP556" s="68"/>
      <c r="DH556" s="68"/>
    </row>
    <row r="557" spans="1:112" ht="15">
      <c r="A557" s="133"/>
      <c r="B557" s="134"/>
      <c r="C557" s="134"/>
      <c r="D557" s="134"/>
      <c r="E557" s="135"/>
      <c r="F557" s="134"/>
      <c r="G557" s="134"/>
      <c r="H557" s="135"/>
      <c r="I557" s="134"/>
      <c r="J557" s="134"/>
      <c r="K557" s="134"/>
      <c r="L557" s="134"/>
      <c r="M557" s="134"/>
      <c r="N557" s="134"/>
      <c r="O557" s="134"/>
      <c r="P557" s="136"/>
      <c r="Q557" s="134"/>
      <c r="R557" s="134"/>
      <c r="U557" s="68"/>
      <c r="CP557" s="68"/>
      <c r="DH557" s="68"/>
    </row>
    <row r="558" spans="1:112" ht="15">
      <c r="A558" s="133"/>
      <c r="B558" s="134"/>
      <c r="C558" s="134"/>
      <c r="D558" s="134"/>
      <c r="E558" s="135"/>
      <c r="F558" s="134"/>
      <c r="G558" s="134"/>
      <c r="H558" s="135"/>
      <c r="I558" s="134"/>
      <c r="J558" s="134"/>
      <c r="K558" s="134"/>
      <c r="L558" s="134"/>
      <c r="M558" s="134"/>
      <c r="N558" s="134"/>
      <c r="O558" s="134"/>
      <c r="P558" s="136"/>
      <c r="Q558" s="134"/>
      <c r="R558" s="134"/>
      <c r="U558" s="68"/>
      <c r="CP558" s="68"/>
      <c r="DH558" s="68"/>
    </row>
    <row r="559" spans="1:112" ht="15">
      <c r="A559" s="133"/>
      <c r="B559" s="134"/>
      <c r="C559" s="134"/>
      <c r="D559" s="134"/>
      <c r="E559" s="135"/>
      <c r="F559" s="134"/>
      <c r="G559" s="134"/>
      <c r="H559" s="135"/>
      <c r="I559" s="134"/>
      <c r="J559" s="134"/>
      <c r="K559" s="134"/>
      <c r="L559" s="134"/>
      <c r="M559" s="134"/>
      <c r="N559" s="134"/>
      <c r="O559" s="134"/>
      <c r="P559" s="136"/>
      <c r="Q559" s="134"/>
      <c r="R559" s="134"/>
      <c r="U559" s="68"/>
      <c r="CP559" s="68"/>
      <c r="DH559" s="68"/>
    </row>
    <row r="560" spans="1:112" ht="15">
      <c r="A560" s="133"/>
      <c r="B560" s="134"/>
      <c r="C560" s="134"/>
      <c r="D560" s="134"/>
      <c r="E560" s="135"/>
      <c r="F560" s="134"/>
      <c r="G560" s="134"/>
      <c r="H560" s="135"/>
      <c r="I560" s="134"/>
      <c r="J560" s="134"/>
      <c r="K560" s="134"/>
      <c r="L560" s="134"/>
      <c r="M560" s="134"/>
      <c r="N560" s="134"/>
      <c r="O560" s="134"/>
      <c r="P560" s="136"/>
      <c r="Q560" s="134"/>
      <c r="R560" s="134"/>
      <c r="U560" s="68"/>
      <c r="CP560" s="68"/>
      <c r="DH560" s="68"/>
    </row>
    <row r="561" spans="1:112" ht="15">
      <c r="A561" s="133"/>
      <c r="B561" s="134"/>
      <c r="C561" s="134"/>
      <c r="D561" s="134"/>
      <c r="E561" s="135"/>
      <c r="F561" s="134"/>
      <c r="G561" s="134"/>
      <c r="H561" s="135"/>
      <c r="I561" s="134"/>
      <c r="J561" s="134"/>
      <c r="K561" s="134"/>
      <c r="L561" s="134"/>
      <c r="M561" s="134"/>
      <c r="N561" s="134"/>
      <c r="O561" s="134"/>
      <c r="P561" s="136"/>
      <c r="Q561" s="134"/>
      <c r="R561" s="134"/>
      <c r="U561" s="68"/>
      <c r="CP561" s="68"/>
      <c r="DH561" s="68"/>
    </row>
    <row r="562" spans="1:112" ht="15">
      <c r="A562" s="133"/>
      <c r="B562" s="134"/>
      <c r="C562" s="134"/>
      <c r="D562" s="134"/>
      <c r="E562" s="135"/>
      <c r="F562" s="134"/>
      <c r="G562" s="134"/>
      <c r="H562" s="135"/>
      <c r="I562" s="134"/>
      <c r="J562" s="134"/>
      <c r="K562" s="134"/>
      <c r="L562" s="134"/>
      <c r="M562" s="134"/>
      <c r="N562" s="134"/>
      <c r="O562" s="134"/>
      <c r="P562" s="136"/>
      <c r="Q562" s="134"/>
      <c r="R562" s="134"/>
      <c r="U562" s="68"/>
      <c r="CP562" s="68"/>
      <c r="DH562" s="68"/>
    </row>
    <row r="563" spans="1:112" ht="15">
      <c r="A563" s="133"/>
      <c r="B563" s="134"/>
      <c r="C563" s="134"/>
      <c r="D563" s="134"/>
      <c r="E563" s="135"/>
      <c r="F563" s="134"/>
      <c r="G563" s="134"/>
      <c r="H563" s="135"/>
      <c r="I563" s="134"/>
      <c r="J563" s="134"/>
      <c r="K563" s="134"/>
      <c r="L563" s="134"/>
      <c r="M563" s="134"/>
      <c r="N563" s="134"/>
      <c r="O563" s="134"/>
      <c r="P563" s="136"/>
      <c r="Q563" s="134"/>
      <c r="R563" s="134"/>
      <c r="U563" s="68"/>
      <c r="CP563" s="68"/>
      <c r="DH563" s="68"/>
    </row>
    <row r="564" spans="1:112" ht="15">
      <c r="A564" s="133"/>
      <c r="B564" s="134"/>
      <c r="C564" s="134"/>
      <c r="D564" s="134"/>
      <c r="E564" s="135"/>
      <c r="F564" s="134"/>
      <c r="G564" s="134"/>
      <c r="H564" s="135"/>
      <c r="I564" s="134"/>
      <c r="J564" s="134"/>
      <c r="K564" s="134"/>
      <c r="L564" s="134"/>
      <c r="M564" s="134"/>
      <c r="N564" s="134"/>
      <c r="O564" s="134"/>
      <c r="P564" s="136"/>
      <c r="Q564" s="134"/>
      <c r="R564" s="134"/>
      <c r="U564" s="68"/>
      <c r="CP564" s="68"/>
      <c r="DH564" s="68"/>
    </row>
    <row r="565" spans="1:112" ht="15">
      <c r="A565" s="133"/>
      <c r="B565" s="134"/>
      <c r="C565" s="134"/>
      <c r="D565" s="134"/>
      <c r="E565" s="135"/>
      <c r="F565" s="134"/>
      <c r="G565" s="134"/>
      <c r="H565" s="135"/>
      <c r="I565" s="134"/>
      <c r="J565" s="134"/>
      <c r="K565" s="134"/>
      <c r="L565" s="134"/>
      <c r="M565" s="134"/>
      <c r="N565" s="134"/>
      <c r="O565" s="134"/>
      <c r="P565" s="136"/>
      <c r="Q565" s="134"/>
      <c r="R565" s="134"/>
      <c r="U565" s="68"/>
      <c r="CP565" s="68"/>
      <c r="DH565" s="68"/>
    </row>
    <row r="566" spans="1:112" ht="15">
      <c r="A566" s="133"/>
      <c r="B566" s="134"/>
      <c r="C566" s="134"/>
      <c r="D566" s="134"/>
      <c r="E566" s="135"/>
      <c r="F566" s="134"/>
      <c r="G566" s="134"/>
      <c r="H566" s="135"/>
      <c r="I566" s="134"/>
      <c r="J566" s="134"/>
      <c r="K566" s="134"/>
      <c r="L566" s="134"/>
      <c r="M566" s="134"/>
      <c r="N566" s="134"/>
      <c r="O566" s="134"/>
      <c r="P566" s="136"/>
      <c r="Q566" s="134"/>
      <c r="R566" s="134"/>
      <c r="U566" s="68"/>
      <c r="CP566" s="68"/>
      <c r="DH566" s="68"/>
    </row>
    <row r="567" spans="1:112" ht="15">
      <c r="A567" s="133"/>
      <c r="B567" s="134"/>
      <c r="C567" s="134"/>
      <c r="D567" s="134"/>
      <c r="E567" s="135"/>
      <c r="F567" s="134"/>
      <c r="G567" s="134"/>
      <c r="H567" s="135"/>
      <c r="I567" s="134"/>
      <c r="J567" s="134"/>
      <c r="K567" s="134"/>
      <c r="L567" s="134"/>
      <c r="M567" s="134"/>
      <c r="N567" s="134"/>
      <c r="O567" s="134"/>
      <c r="P567" s="136"/>
      <c r="Q567" s="134"/>
      <c r="R567" s="134"/>
      <c r="U567" s="68"/>
      <c r="CP567" s="68"/>
      <c r="DH567" s="68"/>
    </row>
    <row r="568" spans="1:112" ht="15">
      <c r="A568" s="133"/>
      <c r="B568" s="134"/>
      <c r="C568" s="134"/>
      <c r="D568" s="134"/>
      <c r="E568" s="135"/>
      <c r="F568" s="134"/>
      <c r="G568" s="134"/>
      <c r="H568" s="135"/>
      <c r="I568" s="134"/>
      <c r="J568" s="134"/>
      <c r="K568" s="134"/>
      <c r="L568" s="134"/>
      <c r="M568" s="134"/>
      <c r="N568" s="134"/>
      <c r="O568" s="134"/>
      <c r="P568" s="136"/>
      <c r="Q568" s="134"/>
      <c r="R568" s="134"/>
      <c r="U568" s="68"/>
      <c r="CP568" s="68"/>
      <c r="DH568" s="68"/>
    </row>
    <row r="569" spans="1:112" ht="15">
      <c r="A569" s="133"/>
      <c r="B569" s="134"/>
      <c r="C569" s="134"/>
      <c r="D569" s="134"/>
      <c r="E569" s="135"/>
      <c r="F569" s="134"/>
      <c r="G569" s="134"/>
      <c r="H569" s="135"/>
      <c r="I569" s="134"/>
      <c r="J569" s="134"/>
      <c r="K569" s="134"/>
      <c r="L569" s="134"/>
      <c r="M569" s="134"/>
      <c r="N569" s="134"/>
      <c r="O569" s="134"/>
      <c r="P569" s="136"/>
      <c r="Q569" s="134"/>
      <c r="R569" s="134"/>
      <c r="U569" s="68"/>
      <c r="CP569" s="68"/>
      <c r="DH569" s="68"/>
    </row>
    <row r="570" spans="1:112" ht="15">
      <c r="A570" s="133"/>
      <c r="B570" s="134"/>
      <c r="C570" s="134"/>
      <c r="D570" s="134"/>
      <c r="E570" s="135"/>
      <c r="F570" s="134"/>
      <c r="G570" s="134"/>
      <c r="H570" s="135"/>
      <c r="I570" s="134"/>
      <c r="J570" s="134"/>
      <c r="K570" s="134"/>
      <c r="L570" s="134"/>
      <c r="M570" s="134"/>
      <c r="N570" s="134"/>
      <c r="O570" s="134"/>
      <c r="P570" s="136"/>
      <c r="Q570" s="134"/>
      <c r="R570" s="134"/>
      <c r="U570" s="68"/>
      <c r="CP570" s="68"/>
      <c r="DH570" s="68"/>
    </row>
    <row r="571" spans="1:112" ht="15">
      <c r="A571" s="133"/>
      <c r="B571" s="134"/>
      <c r="C571" s="134"/>
      <c r="D571" s="134"/>
      <c r="E571" s="135"/>
      <c r="F571" s="134"/>
      <c r="G571" s="134"/>
      <c r="H571" s="135"/>
      <c r="I571" s="134"/>
      <c r="J571" s="134"/>
      <c r="K571" s="134"/>
      <c r="L571" s="134"/>
      <c r="M571" s="134"/>
      <c r="N571" s="134"/>
      <c r="O571" s="134"/>
      <c r="P571" s="136"/>
      <c r="Q571" s="134"/>
      <c r="R571" s="134"/>
      <c r="U571" s="68"/>
      <c r="CP571" s="68"/>
      <c r="DH571" s="68"/>
    </row>
    <row r="572" spans="1:112" ht="15">
      <c r="A572" s="133"/>
      <c r="B572" s="134"/>
      <c r="C572" s="134"/>
      <c r="D572" s="134"/>
      <c r="E572" s="135"/>
      <c r="F572" s="134"/>
      <c r="G572" s="134"/>
      <c r="H572" s="135"/>
      <c r="I572" s="134"/>
      <c r="J572" s="134"/>
      <c r="K572" s="134"/>
      <c r="L572" s="134"/>
      <c r="M572" s="134"/>
      <c r="N572" s="134"/>
      <c r="O572" s="134"/>
      <c r="P572" s="136"/>
      <c r="Q572" s="134"/>
      <c r="R572" s="134"/>
      <c r="U572" s="68"/>
      <c r="CP572" s="68"/>
      <c r="DH572" s="68"/>
    </row>
    <row r="573" spans="1:112" ht="15">
      <c r="A573" s="133"/>
      <c r="B573" s="134"/>
      <c r="C573" s="134"/>
      <c r="D573" s="134"/>
      <c r="E573" s="135"/>
      <c r="F573" s="134"/>
      <c r="G573" s="134"/>
      <c r="H573" s="135"/>
      <c r="I573" s="134"/>
      <c r="J573" s="134"/>
      <c r="K573" s="134"/>
      <c r="L573" s="134"/>
      <c r="M573" s="134"/>
      <c r="N573" s="134"/>
      <c r="O573" s="134"/>
      <c r="P573" s="136"/>
      <c r="Q573" s="134"/>
      <c r="R573" s="134"/>
      <c r="U573" s="68"/>
      <c r="CP573" s="68"/>
      <c r="DH573" s="68"/>
    </row>
    <row r="574" spans="1:112" ht="15">
      <c r="A574" s="133"/>
      <c r="B574" s="134"/>
      <c r="C574" s="134"/>
      <c r="D574" s="134"/>
      <c r="E574" s="135"/>
      <c r="F574" s="134"/>
      <c r="G574" s="134"/>
      <c r="H574" s="135"/>
      <c r="I574" s="134"/>
      <c r="J574" s="134"/>
      <c r="K574" s="134"/>
      <c r="L574" s="134"/>
      <c r="M574" s="134"/>
      <c r="N574" s="134"/>
      <c r="O574" s="134"/>
      <c r="P574" s="136"/>
      <c r="Q574" s="134"/>
      <c r="R574" s="134"/>
      <c r="U574" s="68"/>
      <c r="CP574" s="68"/>
      <c r="DH574" s="68"/>
    </row>
    <row r="575" spans="1:112" ht="15">
      <c r="A575" s="133"/>
      <c r="B575" s="134"/>
      <c r="C575" s="134"/>
      <c r="D575" s="134"/>
      <c r="E575" s="135"/>
      <c r="F575" s="134"/>
      <c r="G575" s="134"/>
      <c r="H575" s="135"/>
      <c r="I575" s="134"/>
      <c r="J575" s="134"/>
      <c r="K575" s="134"/>
      <c r="L575" s="134"/>
      <c r="M575" s="134"/>
      <c r="N575" s="134"/>
      <c r="O575" s="134"/>
      <c r="P575" s="136"/>
      <c r="Q575" s="134"/>
      <c r="R575" s="134"/>
      <c r="U575" s="68"/>
      <c r="CP575" s="68"/>
      <c r="DH575" s="68"/>
    </row>
    <row r="576" spans="1:112" ht="15">
      <c r="A576" s="133"/>
      <c r="B576" s="134"/>
      <c r="C576" s="134"/>
      <c r="D576" s="134"/>
      <c r="E576" s="135"/>
      <c r="F576" s="134"/>
      <c r="G576" s="134"/>
      <c r="H576" s="135"/>
      <c r="I576" s="134"/>
      <c r="J576" s="134"/>
      <c r="K576" s="134"/>
      <c r="L576" s="134"/>
      <c r="M576" s="134"/>
      <c r="N576" s="134"/>
      <c r="O576" s="134"/>
      <c r="P576" s="136"/>
      <c r="Q576" s="134"/>
      <c r="R576" s="134"/>
      <c r="U576" s="68"/>
      <c r="CP576" s="68"/>
      <c r="DH576" s="68"/>
    </row>
    <row r="577" spans="1:112" ht="15">
      <c r="A577" s="133"/>
      <c r="B577" s="134"/>
      <c r="C577" s="134"/>
      <c r="D577" s="134"/>
      <c r="E577" s="135"/>
      <c r="F577" s="134"/>
      <c r="G577" s="134"/>
      <c r="H577" s="135"/>
      <c r="I577" s="134"/>
      <c r="J577" s="134"/>
      <c r="K577" s="134"/>
      <c r="L577" s="134"/>
      <c r="M577" s="134"/>
      <c r="N577" s="134"/>
      <c r="O577" s="134"/>
      <c r="P577" s="136"/>
      <c r="Q577" s="134"/>
      <c r="R577" s="134"/>
      <c r="U577" s="68"/>
      <c r="CP577" s="68"/>
      <c r="DH577" s="68"/>
    </row>
    <row r="578" spans="1:112" ht="15">
      <c r="A578" s="133"/>
      <c r="B578" s="134"/>
      <c r="C578" s="134"/>
      <c r="D578" s="134"/>
      <c r="E578" s="135"/>
      <c r="F578" s="134"/>
      <c r="G578" s="134"/>
      <c r="H578" s="135"/>
      <c r="I578" s="134"/>
      <c r="J578" s="134"/>
      <c r="K578" s="134"/>
      <c r="L578" s="134"/>
      <c r="M578" s="134"/>
      <c r="N578" s="134"/>
      <c r="O578" s="134"/>
      <c r="P578" s="136"/>
      <c r="Q578" s="134"/>
      <c r="R578" s="134"/>
      <c r="U578" s="68"/>
      <c r="CP578" s="68"/>
      <c r="DH578" s="68"/>
    </row>
    <row r="579" spans="1:112" ht="15">
      <c r="A579" s="133"/>
      <c r="B579" s="134"/>
      <c r="C579" s="134"/>
      <c r="D579" s="134"/>
      <c r="E579" s="135"/>
      <c r="F579" s="134"/>
      <c r="G579" s="134"/>
      <c r="H579" s="135"/>
      <c r="I579" s="134"/>
      <c r="J579" s="134"/>
      <c r="K579" s="134"/>
      <c r="L579" s="134"/>
      <c r="M579" s="134"/>
      <c r="N579" s="134"/>
      <c r="O579" s="134"/>
      <c r="P579" s="136"/>
      <c r="Q579" s="134"/>
      <c r="R579" s="134"/>
      <c r="U579" s="68"/>
      <c r="CP579" s="68"/>
      <c r="DH579" s="68"/>
    </row>
    <row r="580" spans="1:112" ht="15">
      <c r="A580" s="133"/>
      <c r="B580" s="134"/>
      <c r="C580" s="134"/>
      <c r="D580" s="134"/>
      <c r="E580" s="135"/>
      <c r="F580" s="134"/>
      <c r="G580" s="134"/>
      <c r="H580" s="135"/>
      <c r="I580" s="134"/>
      <c r="J580" s="134"/>
      <c r="K580" s="134"/>
      <c r="L580" s="134"/>
      <c r="M580" s="134"/>
      <c r="N580" s="134"/>
      <c r="O580" s="134"/>
      <c r="P580" s="136"/>
      <c r="Q580" s="134"/>
      <c r="R580" s="134"/>
      <c r="U580" s="68"/>
      <c r="CP580" s="68"/>
      <c r="DH580" s="68"/>
    </row>
    <row r="581" spans="1:112" ht="15">
      <c r="A581" s="133"/>
      <c r="B581" s="134"/>
      <c r="C581" s="134"/>
      <c r="D581" s="134"/>
      <c r="E581" s="135"/>
      <c r="F581" s="134"/>
      <c r="G581" s="134"/>
      <c r="H581" s="135"/>
      <c r="I581" s="134"/>
      <c r="J581" s="134"/>
      <c r="K581" s="134"/>
      <c r="L581" s="134"/>
      <c r="M581" s="134"/>
      <c r="N581" s="134"/>
      <c r="O581" s="134"/>
      <c r="P581" s="136"/>
      <c r="Q581" s="134"/>
      <c r="R581" s="134"/>
      <c r="U581" s="68"/>
      <c r="CP581" s="68"/>
      <c r="DH581" s="68"/>
    </row>
    <row r="582" spans="1:112" ht="15">
      <c r="A582" s="133"/>
      <c r="B582" s="134"/>
      <c r="C582" s="134"/>
      <c r="D582" s="134"/>
      <c r="E582" s="135"/>
      <c r="F582" s="134"/>
      <c r="G582" s="134"/>
      <c r="H582" s="135"/>
      <c r="I582" s="134"/>
      <c r="J582" s="134"/>
      <c r="K582" s="134"/>
      <c r="L582" s="134"/>
      <c r="M582" s="134"/>
      <c r="N582" s="134"/>
      <c r="O582" s="134"/>
      <c r="P582" s="136"/>
      <c r="Q582" s="134"/>
      <c r="R582" s="134"/>
      <c r="U582" s="68"/>
      <c r="CP582" s="68"/>
      <c r="DH582" s="68"/>
    </row>
    <row r="583" spans="1:112" ht="15">
      <c r="A583" s="133"/>
      <c r="B583" s="134"/>
      <c r="C583" s="134"/>
      <c r="D583" s="134"/>
      <c r="E583" s="135"/>
      <c r="F583" s="134"/>
      <c r="G583" s="134"/>
      <c r="H583" s="135"/>
      <c r="I583" s="134"/>
      <c r="J583" s="134"/>
      <c r="K583" s="134"/>
      <c r="L583" s="134"/>
      <c r="M583" s="134"/>
      <c r="N583" s="134"/>
      <c r="O583" s="134"/>
      <c r="P583" s="136"/>
      <c r="Q583" s="134"/>
      <c r="R583" s="134"/>
      <c r="U583" s="68"/>
      <c r="CP583" s="68"/>
      <c r="DH583" s="68"/>
    </row>
    <row r="584" spans="1:112" ht="15">
      <c r="A584" s="133"/>
      <c r="B584" s="134"/>
      <c r="C584" s="134"/>
      <c r="D584" s="134"/>
      <c r="E584" s="135"/>
      <c r="F584" s="134"/>
      <c r="G584" s="134"/>
      <c r="H584" s="135"/>
      <c r="I584" s="134"/>
      <c r="J584" s="134"/>
      <c r="K584" s="134"/>
      <c r="L584" s="134"/>
      <c r="M584" s="134"/>
      <c r="N584" s="134"/>
      <c r="O584" s="134"/>
      <c r="P584" s="136"/>
      <c r="Q584" s="134"/>
      <c r="R584" s="134"/>
      <c r="U584" s="68"/>
      <c r="CP584" s="68"/>
      <c r="DH584" s="68"/>
    </row>
    <row r="585" spans="1:112" ht="15">
      <c r="A585" s="133"/>
      <c r="B585" s="134"/>
      <c r="C585" s="134"/>
      <c r="D585" s="134"/>
      <c r="E585" s="135"/>
      <c r="F585" s="134"/>
      <c r="G585" s="134"/>
      <c r="H585" s="135"/>
      <c r="I585" s="134"/>
      <c r="J585" s="134"/>
      <c r="K585" s="134"/>
      <c r="L585" s="134"/>
      <c r="M585" s="134"/>
      <c r="N585" s="134"/>
      <c r="O585" s="134"/>
      <c r="P585" s="136"/>
      <c r="Q585" s="134"/>
      <c r="R585" s="134"/>
      <c r="U585" s="68"/>
      <c r="CP585" s="68"/>
      <c r="DH585" s="68"/>
    </row>
    <row r="586" spans="1:112" ht="15">
      <c r="A586" s="133"/>
      <c r="B586" s="134"/>
      <c r="C586" s="134"/>
      <c r="D586" s="134"/>
      <c r="E586" s="135"/>
      <c r="F586" s="134"/>
      <c r="G586" s="134"/>
      <c r="H586" s="135"/>
      <c r="I586" s="134"/>
      <c r="J586" s="134"/>
      <c r="K586" s="134"/>
      <c r="L586" s="134"/>
      <c r="M586" s="134"/>
      <c r="N586" s="134"/>
      <c r="O586" s="134"/>
      <c r="P586" s="136"/>
      <c r="Q586" s="134"/>
      <c r="R586" s="134"/>
      <c r="U586" s="68"/>
      <c r="CP586" s="68"/>
      <c r="DH586" s="68"/>
    </row>
    <row r="587" spans="1:112" ht="15">
      <c r="A587" s="133"/>
      <c r="B587" s="134"/>
      <c r="C587" s="134"/>
      <c r="D587" s="134"/>
      <c r="E587" s="135"/>
      <c r="F587" s="134"/>
      <c r="G587" s="134"/>
      <c r="H587" s="135"/>
      <c r="I587" s="134"/>
      <c r="J587" s="134"/>
      <c r="K587" s="134"/>
      <c r="L587" s="134"/>
      <c r="M587" s="134"/>
      <c r="N587" s="134"/>
      <c r="O587" s="134"/>
      <c r="P587" s="136"/>
      <c r="Q587" s="134"/>
      <c r="R587" s="134"/>
      <c r="U587" s="68"/>
      <c r="CP587" s="68"/>
      <c r="DH587" s="68"/>
    </row>
    <row r="588" spans="1:112" ht="15">
      <c r="A588" s="133"/>
      <c r="B588" s="134"/>
      <c r="C588" s="134"/>
      <c r="D588" s="134"/>
      <c r="E588" s="135"/>
      <c r="F588" s="134"/>
      <c r="G588" s="134"/>
      <c r="H588" s="135"/>
      <c r="I588" s="134"/>
      <c r="J588" s="134"/>
      <c r="K588" s="134"/>
      <c r="L588" s="134"/>
      <c r="M588" s="134"/>
      <c r="N588" s="134"/>
      <c r="O588" s="134"/>
      <c r="P588" s="136"/>
      <c r="Q588" s="134"/>
      <c r="R588" s="134"/>
      <c r="U588" s="68"/>
      <c r="CP588" s="68"/>
      <c r="DH588" s="68"/>
    </row>
    <row r="589" spans="1:112" ht="15">
      <c r="A589" s="133"/>
      <c r="B589" s="134"/>
      <c r="C589" s="134"/>
      <c r="D589" s="134"/>
      <c r="E589" s="135"/>
      <c r="F589" s="134"/>
      <c r="G589" s="134"/>
      <c r="H589" s="135"/>
      <c r="I589" s="134"/>
      <c r="J589" s="134"/>
      <c r="K589" s="134"/>
      <c r="L589" s="134"/>
      <c r="M589" s="134"/>
      <c r="N589" s="134"/>
      <c r="O589" s="134"/>
      <c r="P589" s="136"/>
      <c r="Q589" s="134"/>
      <c r="R589" s="134"/>
      <c r="U589" s="68"/>
      <c r="CP589" s="68"/>
      <c r="DH589" s="68"/>
    </row>
    <row r="590" spans="1:112" ht="15">
      <c r="A590" s="133"/>
      <c r="B590" s="134"/>
      <c r="C590" s="134"/>
      <c r="D590" s="134"/>
      <c r="E590" s="135"/>
      <c r="F590" s="134"/>
      <c r="G590" s="134"/>
      <c r="H590" s="135"/>
      <c r="I590" s="134"/>
      <c r="J590" s="134"/>
      <c r="K590" s="134"/>
      <c r="L590" s="134"/>
      <c r="M590" s="134"/>
      <c r="N590" s="134"/>
      <c r="O590" s="134"/>
      <c r="P590" s="136"/>
      <c r="Q590" s="134"/>
      <c r="R590" s="134"/>
      <c r="U590" s="68"/>
      <c r="CP590" s="68"/>
      <c r="DH590" s="68"/>
    </row>
    <row r="591" spans="1:112" ht="15">
      <c r="A591" s="133"/>
      <c r="B591" s="134"/>
      <c r="C591" s="134"/>
      <c r="D591" s="134"/>
      <c r="E591" s="135"/>
      <c r="F591" s="134"/>
      <c r="G591" s="134"/>
      <c r="H591" s="135"/>
      <c r="I591" s="134"/>
      <c r="J591" s="134"/>
      <c r="K591" s="134"/>
      <c r="L591" s="134"/>
      <c r="M591" s="134"/>
      <c r="N591" s="134"/>
      <c r="O591" s="134"/>
      <c r="P591" s="136"/>
      <c r="Q591" s="134"/>
      <c r="R591" s="134"/>
      <c r="U591" s="68"/>
      <c r="CP591" s="68"/>
      <c r="DH591" s="68"/>
    </row>
    <row r="592" spans="1:112" ht="15">
      <c r="A592" s="133"/>
      <c r="B592" s="134"/>
      <c r="C592" s="134"/>
      <c r="D592" s="134"/>
      <c r="E592" s="135"/>
      <c r="F592" s="134"/>
      <c r="G592" s="134"/>
      <c r="H592" s="135"/>
      <c r="I592" s="134"/>
      <c r="J592" s="134"/>
      <c r="K592" s="134"/>
      <c r="L592" s="134"/>
      <c r="M592" s="134"/>
      <c r="N592" s="134"/>
      <c r="O592" s="134"/>
      <c r="P592" s="136"/>
      <c r="Q592" s="134"/>
      <c r="R592" s="134"/>
      <c r="U592" s="68"/>
      <c r="CP592" s="68"/>
      <c r="DH592" s="68"/>
    </row>
    <row r="593" spans="1:112" ht="15">
      <c r="A593" s="133"/>
      <c r="B593" s="134"/>
      <c r="C593" s="134"/>
      <c r="D593" s="134"/>
      <c r="E593" s="135"/>
      <c r="F593" s="134"/>
      <c r="G593" s="134"/>
      <c r="H593" s="135"/>
      <c r="I593" s="134"/>
      <c r="J593" s="134"/>
      <c r="K593" s="134"/>
      <c r="L593" s="134"/>
      <c r="M593" s="134"/>
      <c r="N593" s="134"/>
      <c r="O593" s="134"/>
      <c r="P593" s="136"/>
      <c r="Q593" s="134"/>
      <c r="R593" s="134"/>
      <c r="U593" s="68"/>
      <c r="CP593" s="68"/>
      <c r="DH593" s="68"/>
    </row>
    <row r="594" spans="1:112" ht="15">
      <c r="A594" s="133"/>
      <c r="B594" s="134"/>
      <c r="C594" s="134"/>
      <c r="D594" s="134"/>
      <c r="E594" s="135"/>
      <c r="F594" s="134"/>
      <c r="G594" s="134"/>
      <c r="H594" s="135"/>
      <c r="I594" s="134"/>
      <c r="J594" s="134"/>
      <c r="K594" s="134"/>
      <c r="L594" s="134"/>
      <c r="M594" s="134"/>
      <c r="N594" s="134"/>
      <c r="O594" s="134"/>
      <c r="P594" s="136"/>
      <c r="Q594" s="134"/>
      <c r="R594" s="134"/>
      <c r="U594" s="68"/>
      <c r="CP594" s="68"/>
      <c r="DH594" s="68"/>
    </row>
    <row r="595" spans="1:112" ht="15">
      <c r="A595" s="133"/>
      <c r="B595" s="134"/>
      <c r="C595" s="134"/>
      <c r="D595" s="134"/>
      <c r="E595" s="135"/>
      <c r="F595" s="134"/>
      <c r="G595" s="134"/>
      <c r="H595" s="135"/>
      <c r="I595" s="134"/>
      <c r="J595" s="134"/>
      <c r="K595" s="134"/>
      <c r="L595" s="134"/>
      <c r="M595" s="134"/>
      <c r="N595" s="134"/>
      <c r="O595" s="134"/>
      <c r="P595" s="136"/>
      <c r="Q595" s="134"/>
      <c r="R595" s="134"/>
      <c r="U595" s="68"/>
      <c r="CP595" s="68"/>
      <c r="DH595" s="68"/>
    </row>
    <row r="596" spans="1:112" ht="15">
      <c r="A596" s="133"/>
      <c r="B596" s="134"/>
      <c r="C596" s="134"/>
      <c r="D596" s="134"/>
      <c r="E596" s="135"/>
      <c r="F596" s="134"/>
      <c r="G596" s="134"/>
      <c r="H596" s="135"/>
      <c r="I596" s="134"/>
      <c r="J596" s="134"/>
      <c r="K596" s="134"/>
      <c r="L596" s="134"/>
      <c r="M596" s="134"/>
      <c r="N596" s="134"/>
      <c r="O596" s="134"/>
      <c r="P596" s="136"/>
      <c r="Q596" s="134"/>
      <c r="R596" s="134"/>
      <c r="U596" s="68"/>
      <c r="CP596" s="68"/>
      <c r="DH596" s="68"/>
    </row>
    <row r="597" spans="1:112" ht="15">
      <c r="A597" s="133"/>
      <c r="B597" s="134"/>
      <c r="C597" s="134"/>
      <c r="D597" s="134"/>
      <c r="E597" s="135"/>
      <c r="F597" s="134"/>
      <c r="G597" s="134"/>
      <c r="H597" s="135"/>
      <c r="I597" s="134"/>
      <c r="J597" s="134"/>
      <c r="K597" s="134"/>
      <c r="L597" s="134"/>
      <c r="M597" s="134"/>
      <c r="N597" s="134"/>
      <c r="O597" s="134"/>
      <c r="P597" s="136"/>
      <c r="Q597" s="134"/>
      <c r="R597" s="134"/>
      <c r="U597" s="68"/>
      <c r="CP597" s="68"/>
      <c r="DH597" s="68"/>
    </row>
    <row r="598" spans="1:112" ht="15">
      <c r="A598" s="133"/>
      <c r="B598" s="134"/>
      <c r="C598" s="134"/>
      <c r="D598" s="134"/>
      <c r="E598" s="135"/>
      <c r="F598" s="134"/>
      <c r="G598" s="134"/>
      <c r="H598" s="135"/>
      <c r="I598" s="134"/>
      <c r="J598" s="134"/>
      <c r="K598" s="134"/>
      <c r="L598" s="134"/>
      <c r="M598" s="134"/>
      <c r="N598" s="134"/>
      <c r="O598" s="134"/>
      <c r="P598" s="136"/>
      <c r="Q598" s="134"/>
      <c r="R598" s="134"/>
      <c r="U598" s="68"/>
      <c r="CP598" s="68"/>
      <c r="DH598" s="68"/>
    </row>
    <row r="599" spans="1:112" ht="15">
      <c r="A599" s="133"/>
      <c r="B599" s="134"/>
      <c r="C599" s="134"/>
      <c r="D599" s="134"/>
      <c r="E599" s="135"/>
      <c r="F599" s="134"/>
      <c r="G599" s="134"/>
      <c r="H599" s="135"/>
      <c r="I599" s="134"/>
      <c r="J599" s="134"/>
      <c r="K599" s="134"/>
      <c r="L599" s="134"/>
      <c r="M599" s="134"/>
      <c r="N599" s="134"/>
      <c r="O599" s="134"/>
      <c r="P599" s="136"/>
      <c r="Q599" s="134"/>
      <c r="R599" s="134"/>
      <c r="U599" s="68"/>
      <c r="CP599" s="68"/>
      <c r="DH599" s="68"/>
    </row>
    <row r="600" spans="1:112" ht="15">
      <c r="A600" s="133"/>
      <c r="B600" s="134"/>
      <c r="C600" s="134"/>
      <c r="D600" s="134"/>
      <c r="E600" s="135"/>
      <c r="F600" s="134"/>
      <c r="G600" s="134"/>
      <c r="H600" s="135"/>
      <c r="I600" s="134"/>
      <c r="J600" s="134"/>
      <c r="K600" s="134"/>
      <c r="L600" s="134"/>
      <c r="M600" s="134"/>
      <c r="N600" s="134"/>
      <c r="O600" s="134"/>
      <c r="P600" s="136"/>
      <c r="Q600" s="134"/>
      <c r="R600" s="134"/>
      <c r="U600" s="68"/>
      <c r="CP600" s="68"/>
      <c r="DH600" s="68"/>
    </row>
    <row r="601" spans="1:112" ht="15">
      <c r="A601" s="133"/>
      <c r="B601" s="134"/>
      <c r="C601" s="134"/>
      <c r="D601" s="134"/>
      <c r="E601" s="135"/>
      <c r="F601" s="134"/>
      <c r="G601" s="134"/>
      <c r="H601" s="135"/>
      <c r="I601" s="134"/>
      <c r="J601" s="134"/>
      <c r="K601" s="134"/>
      <c r="L601" s="134"/>
      <c r="M601" s="134"/>
      <c r="N601" s="134"/>
      <c r="O601" s="134"/>
      <c r="P601" s="136"/>
      <c r="Q601" s="134"/>
      <c r="R601" s="134"/>
      <c r="U601" s="68"/>
      <c r="CP601" s="68"/>
      <c r="DH601" s="68"/>
    </row>
    <row r="602" spans="1:112" ht="15">
      <c r="A602" s="133"/>
      <c r="B602" s="134"/>
      <c r="C602" s="134"/>
      <c r="D602" s="134"/>
      <c r="E602" s="135"/>
      <c r="F602" s="134"/>
      <c r="G602" s="134"/>
      <c r="H602" s="135"/>
      <c r="I602" s="134"/>
      <c r="J602" s="134"/>
      <c r="K602" s="134"/>
      <c r="L602" s="134"/>
      <c r="M602" s="134"/>
      <c r="N602" s="134"/>
      <c r="O602" s="134"/>
      <c r="P602" s="136"/>
      <c r="Q602" s="134"/>
      <c r="R602" s="134"/>
      <c r="U602" s="68"/>
      <c r="CP602" s="68"/>
      <c r="DH602" s="68"/>
    </row>
    <row r="603" spans="1:112" ht="15">
      <c r="A603" s="133"/>
      <c r="B603" s="134"/>
      <c r="C603" s="134"/>
      <c r="D603" s="134"/>
      <c r="E603" s="135"/>
      <c r="F603" s="134"/>
      <c r="G603" s="134"/>
      <c r="H603" s="135"/>
      <c r="I603" s="134"/>
      <c r="J603" s="134"/>
      <c r="K603" s="134"/>
      <c r="L603" s="134"/>
      <c r="M603" s="134"/>
      <c r="N603" s="134"/>
      <c r="O603" s="134"/>
      <c r="P603" s="136"/>
      <c r="Q603" s="134"/>
      <c r="R603" s="134"/>
      <c r="U603" s="68"/>
      <c r="CP603" s="68"/>
      <c r="DH603" s="68"/>
    </row>
    <row r="604" spans="1:112" ht="15">
      <c r="A604" s="133"/>
      <c r="B604" s="134"/>
      <c r="C604" s="134"/>
      <c r="D604" s="134"/>
      <c r="E604" s="135"/>
      <c r="F604" s="134"/>
      <c r="G604" s="134"/>
      <c r="H604" s="135"/>
      <c r="I604" s="134"/>
      <c r="J604" s="134"/>
      <c r="K604" s="134"/>
      <c r="L604" s="134"/>
      <c r="M604" s="134"/>
      <c r="N604" s="134"/>
      <c r="O604" s="134"/>
      <c r="P604" s="136"/>
      <c r="Q604" s="134"/>
      <c r="R604" s="134"/>
      <c r="U604" s="68"/>
      <c r="CP604" s="68"/>
      <c r="DH604" s="68"/>
    </row>
    <row r="605" spans="1:112" ht="15">
      <c r="A605" s="133"/>
      <c r="B605" s="134"/>
      <c r="C605" s="134"/>
      <c r="D605" s="134"/>
      <c r="E605" s="135"/>
      <c r="F605" s="134"/>
      <c r="G605" s="134"/>
      <c r="H605" s="135"/>
      <c r="I605" s="134"/>
      <c r="J605" s="134"/>
      <c r="K605" s="134"/>
      <c r="L605" s="134"/>
      <c r="M605" s="134"/>
      <c r="N605" s="134"/>
      <c r="O605" s="134"/>
      <c r="P605" s="136"/>
      <c r="Q605" s="134"/>
      <c r="R605" s="134"/>
      <c r="U605" s="68"/>
      <c r="CP605" s="68"/>
      <c r="DH605" s="68"/>
    </row>
    <row r="606" spans="1:112" ht="15">
      <c r="A606" s="133"/>
      <c r="B606" s="134"/>
      <c r="C606" s="134"/>
      <c r="D606" s="134"/>
      <c r="E606" s="135"/>
      <c r="F606" s="134"/>
      <c r="G606" s="134"/>
      <c r="H606" s="135"/>
      <c r="I606" s="134"/>
      <c r="J606" s="134"/>
      <c r="K606" s="134"/>
      <c r="L606" s="134"/>
      <c r="M606" s="134"/>
      <c r="N606" s="134"/>
      <c r="O606" s="134"/>
      <c r="P606" s="136"/>
      <c r="Q606" s="134"/>
      <c r="R606" s="134"/>
      <c r="U606" s="68"/>
      <c r="CP606" s="68"/>
      <c r="DH606" s="68"/>
    </row>
    <row r="607" spans="1:112" ht="15">
      <c r="A607" s="133"/>
      <c r="B607" s="134"/>
      <c r="C607" s="134"/>
      <c r="D607" s="134"/>
      <c r="E607" s="135"/>
      <c r="F607" s="134"/>
      <c r="G607" s="134"/>
      <c r="H607" s="135"/>
      <c r="I607" s="134"/>
      <c r="J607" s="134"/>
      <c r="K607" s="134"/>
      <c r="L607" s="134"/>
      <c r="M607" s="134"/>
      <c r="N607" s="134"/>
      <c r="O607" s="134"/>
      <c r="P607" s="136"/>
      <c r="Q607" s="134"/>
      <c r="R607" s="134"/>
      <c r="U607" s="68"/>
      <c r="CP607" s="68"/>
      <c r="DH607" s="68"/>
    </row>
    <row r="608" spans="1:112" ht="15">
      <c r="A608" s="133"/>
      <c r="B608" s="134"/>
      <c r="C608" s="134"/>
      <c r="D608" s="134"/>
      <c r="E608" s="135"/>
      <c r="F608" s="134"/>
      <c r="G608" s="134"/>
      <c r="H608" s="135"/>
      <c r="I608" s="134"/>
      <c r="J608" s="134"/>
      <c r="K608" s="134"/>
      <c r="L608" s="134"/>
      <c r="M608" s="134"/>
      <c r="N608" s="134"/>
      <c r="O608" s="134"/>
      <c r="P608" s="136"/>
      <c r="Q608" s="134"/>
      <c r="R608" s="134"/>
      <c r="U608" s="68"/>
      <c r="CP608" s="68"/>
      <c r="DH608" s="68"/>
    </row>
    <row r="609" spans="1:112" ht="15">
      <c r="A609" s="133"/>
      <c r="B609" s="134"/>
      <c r="C609" s="134"/>
      <c r="D609" s="134"/>
      <c r="E609" s="135"/>
      <c r="F609" s="134"/>
      <c r="G609" s="134"/>
      <c r="H609" s="135"/>
      <c r="I609" s="134"/>
      <c r="J609" s="134"/>
      <c r="K609" s="134"/>
      <c r="L609" s="134"/>
      <c r="M609" s="134"/>
      <c r="N609" s="134"/>
      <c r="O609" s="134"/>
      <c r="P609" s="136"/>
      <c r="Q609" s="134"/>
      <c r="R609" s="134"/>
      <c r="U609" s="68"/>
      <c r="CP609" s="68"/>
      <c r="DH609" s="68"/>
    </row>
    <row r="610" spans="1:112" ht="15">
      <c r="A610" s="133"/>
      <c r="B610" s="134"/>
      <c r="C610" s="134"/>
      <c r="D610" s="134"/>
      <c r="E610" s="135"/>
      <c r="F610" s="134"/>
      <c r="G610" s="134"/>
      <c r="H610" s="135"/>
      <c r="I610" s="134"/>
      <c r="J610" s="134"/>
      <c r="K610" s="134"/>
      <c r="L610" s="134"/>
      <c r="M610" s="134"/>
      <c r="N610" s="134"/>
      <c r="O610" s="134"/>
      <c r="P610" s="136"/>
      <c r="Q610" s="134"/>
      <c r="R610" s="134"/>
      <c r="U610" s="68"/>
      <c r="CP610" s="68"/>
      <c r="DH610" s="68"/>
    </row>
    <row r="611" spans="1:112" ht="15">
      <c r="A611" s="133"/>
      <c r="B611" s="134"/>
      <c r="C611" s="134"/>
      <c r="D611" s="134"/>
      <c r="E611" s="135"/>
      <c r="F611" s="134"/>
      <c r="G611" s="134"/>
      <c r="H611" s="135"/>
      <c r="I611" s="134"/>
      <c r="J611" s="134"/>
      <c r="K611" s="134"/>
      <c r="L611" s="134"/>
      <c r="M611" s="134"/>
      <c r="N611" s="134"/>
      <c r="O611" s="134"/>
      <c r="P611" s="136"/>
      <c r="Q611" s="134"/>
      <c r="R611" s="134"/>
      <c r="U611" s="68"/>
      <c r="CP611" s="68"/>
      <c r="DH611" s="68"/>
    </row>
    <row r="612" spans="1:112" ht="15">
      <c r="A612" s="133"/>
      <c r="B612" s="134"/>
      <c r="C612" s="134"/>
      <c r="D612" s="134"/>
      <c r="E612" s="135"/>
      <c r="F612" s="134"/>
      <c r="G612" s="134"/>
      <c r="H612" s="135"/>
      <c r="I612" s="134"/>
      <c r="J612" s="134"/>
      <c r="K612" s="134"/>
      <c r="L612" s="134"/>
      <c r="M612" s="134"/>
      <c r="N612" s="134"/>
      <c r="O612" s="134"/>
      <c r="P612" s="136"/>
      <c r="Q612" s="134"/>
      <c r="R612" s="134"/>
      <c r="U612" s="68"/>
      <c r="CP612" s="68"/>
      <c r="DH612" s="68"/>
    </row>
    <row r="613" spans="1:112" ht="15">
      <c r="A613" s="133"/>
      <c r="B613" s="134"/>
      <c r="C613" s="134"/>
      <c r="D613" s="134"/>
      <c r="E613" s="135"/>
      <c r="F613" s="134"/>
      <c r="G613" s="134"/>
      <c r="H613" s="135"/>
      <c r="I613" s="134"/>
      <c r="J613" s="134"/>
      <c r="K613" s="134"/>
      <c r="L613" s="134"/>
      <c r="M613" s="134"/>
      <c r="N613" s="134"/>
      <c r="O613" s="134"/>
      <c r="P613" s="136"/>
      <c r="Q613" s="134"/>
      <c r="R613" s="134"/>
      <c r="U613" s="68"/>
      <c r="CP613" s="68"/>
      <c r="DH613" s="68"/>
    </row>
    <row r="614" spans="1:112" ht="15">
      <c r="A614" s="133"/>
      <c r="B614" s="134"/>
      <c r="C614" s="134"/>
      <c r="D614" s="134"/>
      <c r="E614" s="135"/>
      <c r="F614" s="134"/>
      <c r="G614" s="134"/>
      <c r="H614" s="135"/>
      <c r="I614" s="134"/>
      <c r="J614" s="134"/>
      <c r="K614" s="134"/>
      <c r="L614" s="134"/>
      <c r="M614" s="134"/>
      <c r="N614" s="134"/>
      <c r="O614" s="134"/>
      <c r="P614" s="136"/>
      <c r="Q614" s="134"/>
      <c r="R614" s="134"/>
      <c r="U614" s="68"/>
      <c r="CP614" s="68"/>
      <c r="DH614" s="68"/>
    </row>
    <row r="615" spans="1:112" ht="15">
      <c r="A615" s="133"/>
      <c r="B615" s="134"/>
      <c r="C615" s="134"/>
      <c r="D615" s="134"/>
      <c r="E615" s="135"/>
      <c r="F615" s="134"/>
      <c r="G615" s="134"/>
      <c r="H615" s="135"/>
      <c r="I615" s="134"/>
      <c r="J615" s="134"/>
      <c r="K615" s="134"/>
      <c r="L615" s="134"/>
      <c r="M615" s="134"/>
      <c r="N615" s="134"/>
      <c r="O615" s="134"/>
      <c r="P615" s="136"/>
      <c r="Q615" s="134"/>
      <c r="R615" s="134"/>
      <c r="U615" s="68"/>
      <c r="CP615" s="68"/>
      <c r="DH615" s="68"/>
    </row>
    <row r="616" spans="1:112" ht="15">
      <c r="A616" s="133"/>
      <c r="B616" s="134"/>
      <c r="C616" s="134"/>
      <c r="D616" s="134"/>
      <c r="E616" s="135"/>
      <c r="F616" s="134"/>
      <c r="G616" s="134"/>
      <c r="H616" s="135"/>
      <c r="I616" s="134"/>
      <c r="J616" s="134"/>
      <c r="K616" s="134"/>
      <c r="L616" s="134"/>
      <c r="M616" s="134"/>
      <c r="N616" s="134"/>
      <c r="O616" s="134"/>
      <c r="P616" s="136"/>
      <c r="Q616" s="134"/>
      <c r="R616" s="134"/>
      <c r="U616" s="68"/>
      <c r="CP616" s="68"/>
      <c r="DH616" s="68"/>
    </row>
    <row r="617" spans="1:112" ht="15">
      <c r="A617" s="133"/>
      <c r="B617" s="134"/>
      <c r="C617" s="134"/>
      <c r="D617" s="134"/>
      <c r="E617" s="135"/>
      <c r="F617" s="134"/>
      <c r="G617" s="134"/>
      <c r="H617" s="135"/>
      <c r="I617" s="134"/>
      <c r="J617" s="134"/>
      <c r="K617" s="134"/>
      <c r="L617" s="134"/>
      <c r="M617" s="134"/>
      <c r="N617" s="134"/>
      <c r="O617" s="134"/>
      <c r="P617" s="136"/>
      <c r="Q617" s="134"/>
      <c r="R617" s="134"/>
      <c r="U617" s="68"/>
      <c r="CP617" s="68"/>
      <c r="DH617" s="68"/>
    </row>
    <row r="618" spans="1:112" ht="15">
      <c r="A618" s="133"/>
      <c r="B618" s="134"/>
      <c r="C618" s="134"/>
      <c r="D618" s="134"/>
      <c r="E618" s="135"/>
      <c r="F618" s="134"/>
      <c r="G618" s="134"/>
      <c r="H618" s="135"/>
      <c r="I618" s="134"/>
      <c r="J618" s="134"/>
      <c r="K618" s="134"/>
      <c r="L618" s="134"/>
      <c r="M618" s="134"/>
      <c r="N618" s="134"/>
      <c r="O618" s="134"/>
      <c r="P618" s="136"/>
      <c r="Q618" s="134"/>
      <c r="R618" s="134"/>
      <c r="U618" s="68"/>
      <c r="CP618" s="68"/>
      <c r="DH618" s="68"/>
    </row>
    <row r="619" spans="1:112" ht="15">
      <c r="A619" s="133"/>
      <c r="B619" s="134"/>
      <c r="C619" s="134"/>
      <c r="D619" s="134"/>
      <c r="E619" s="135"/>
      <c r="F619" s="134"/>
      <c r="G619" s="134"/>
      <c r="H619" s="135"/>
      <c r="I619" s="134"/>
      <c r="J619" s="134"/>
      <c r="K619" s="134"/>
      <c r="L619" s="134"/>
      <c r="M619" s="134"/>
      <c r="N619" s="134"/>
      <c r="O619" s="134"/>
      <c r="P619" s="136"/>
      <c r="Q619" s="134"/>
      <c r="R619" s="134"/>
      <c r="U619" s="68"/>
      <c r="CP619" s="68"/>
      <c r="DH619" s="68"/>
    </row>
    <row r="620" spans="1:112" ht="15">
      <c r="A620" s="133"/>
      <c r="B620" s="134"/>
      <c r="C620" s="134"/>
      <c r="D620" s="134"/>
      <c r="E620" s="135"/>
      <c r="F620" s="134"/>
      <c r="G620" s="134"/>
      <c r="H620" s="135"/>
      <c r="I620" s="134"/>
      <c r="J620" s="134"/>
      <c r="K620" s="134"/>
      <c r="L620" s="134"/>
      <c r="M620" s="134"/>
      <c r="N620" s="134"/>
      <c r="O620" s="134"/>
      <c r="P620" s="136"/>
      <c r="Q620" s="134"/>
      <c r="R620" s="134"/>
      <c r="U620" s="68"/>
      <c r="CP620" s="68"/>
      <c r="DH620" s="68"/>
    </row>
    <row r="621" spans="1:112" ht="15">
      <c r="A621" s="133"/>
      <c r="B621" s="134"/>
      <c r="C621" s="134"/>
      <c r="D621" s="134"/>
      <c r="E621" s="135"/>
      <c r="F621" s="134"/>
      <c r="G621" s="134"/>
      <c r="H621" s="135"/>
      <c r="I621" s="134"/>
      <c r="J621" s="134"/>
      <c r="K621" s="134"/>
      <c r="L621" s="134"/>
      <c r="M621" s="134"/>
      <c r="N621" s="134"/>
      <c r="O621" s="134"/>
      <c r="P621" s="136"/>
      <c r="Q621" s="134"/>
      <c r="R621" s="134"/>
      <c r="U621" s="68"/>
      <c r="CP621" s="68"/>
      <c r="DH621" s="68"/>
    </row>
    <row r="622" spans="1:112" ht="15">
      <c r="A622" s="133"/>
      <c r="B622" s="134"/>
      <c r="C622" s="134"/>
      <c r="D622" s="134"/>
      <c r="E622" s="135"/>
      <c r="F622" s="134"/>
      <c r="G622" s="134"/>
      <c r="H622" s="135"/>
      <c r="I622" s="134"/>
      <c r="J622" s="134"/>
      <c r="K622" s="134"/>
      <c r="L622" s="134"/>
      <c r="M622" s="134"/>
      <c r="N622" s="134"/>
      <c r="O622" s="134"/>
      <c r="P622" s="136"/>
      <c r="Q622" s="134"/>
      <c r="R622" s="134"/>
      <c r="U622" s="68"/>
      <c r="CP622" s="68"/>
      <c r="DH622" s="68"/>
    </row>
    <row r="623" spans="1:112" ht="15">
      <c r="A623" s="133"/>
      <c r="B623" s="134"/>
      <c r="C623" s="134"/>
      <c r="D623" s="134"/>
      <c r="E623" s="135"/>
      <c r="F623" s="134"/>
      <c r="G623" s="134"/>
      <c r="H623" s="135"/>
      <c r="I623" s="134"/>
      <c r="J623" s="134"/>
      <c r="K623" s="134"/>
      <c r="L623" s="134"/>
      <c r="M623" s="134"/>
      <c r="N623" s="134"/>
      <c r="O623" s="134"/>
      <c r="P623" s="136"/>
      <c r="Q623" s="134"/>
      <c r="R623" s="134"/>
      <c r="U623" s="68"/>
      <c r="CP623" s="68"/>
      <c r="DH623" s="68"/>
    </row>
    <row r="624" spans="1:112" ht="15">
      <c r="A624" s="133"/>
      <c r="B624" s="134"/>
      <c r="C624" s="134"/>
      <c r="D624" s="134"/>
      <c r="E624" s="135"/>
      <c r="F624" s="134"/>
      <c r="G624" s="134"/>
      <c r="H624" s="135"/>
      <c r="I624" s="134"/>
      <c r="J624" s="134"/>
      <c r="K624" s="134"/>
      <c r="L624" s="134"/>
      <c r="M624" s="134"/>
      <c r="N624" s="134"/>
      <c r="O624" s="134"/>
      <c r="P624" s="136"/>
      <c r="Q624" s="134"/>
      <c r="R624" s="134"/>
      <c r="U624" s="68"/>
      <c r="CP624" s="68"/>
      <c r="DH624" s="68"/>
    </row>
    <row r="625" spans="1:112" ht="15">
      <c r="A625" s="133"/>
      <c r="B625" s="134"/>
      <c r="C625" s="134"/>
      <c r="D625" s="134"/>
      <c r="E625" s="135"/>
      <c r="F625" s="134"/>
      <c r="G625" s="134"/>
      <c r="H625" s="135"/>
      <c r="I625" s="134"/>
      <c r="J625" s="134"/>
      <c r="K625" s="134"/>
      <c r="L625" s="134"/>
      <c r="M625" s="134"/>
      <c r="N625" s="134"/>
      <c r="O625" s="134"/>
      <c r="P625" s="136"/>
      <c r="Q625" s="134"/>
      <c r="R625" s="134"/>
      <c r="U625" s="68"/>
      <c r="CP625" s="68"/>
      <c r="DH625" s="68"/>
    </row>
    <row r="626" spans="1:112" ht="15">
      <c r="A626" s="133"/>
      <c r="B626" s="134"/>
      <c r="C626" s="134"/>
      <c r="D626" s="134"/>
      <c r="E626" s="135"/>
      <c r="F626" s="134"/>
      <c r="G626" s="134"/>
      <c r="H626" s="135"/>
      <c r="I626" s="134"/>
      <c r="J626" s="134"/>
      <c r="K626" s="134"/>
      <c r="L626" s="134"/>
      <c r="M626" s="134"/>
      <c r="N626" s="134"/>
      <c r="O626" s="134"/>
      <c r="P626" s="136"/>
      <c r="Q626" s="134"/>
      <c r="R626" s="134"/>
      <c r="U626" s="68"/>
      <c r="CP626" s="68"/>
      <c r="DH626" s="68"/>
    </row>
    <row r="627" spans="1:112" ht="15">
      <c r="A627" s="133"/>
      <c r="B627" s="134"/>
      <c r="C627" s="134"/>
      <c r="D627" s="134"/>
      <c r="E627" s="135"/>
      <c r="F627" s="134"/>
      <c r="G627" s="134"/>
      <c r="H627" s="135"/>
      <c r="I627" s="134"/>
      <c r="J627" s="134"/>
      <c r="K627" s="134"/>
      <c r="L627" s="134"/>
      <c r="M627" s="134"/>
      <c r="N627" s="134"/>
      <c r="O627" s="134"/>
      <c r="P627" s="136"/>
      <c r="Q627" s="134"/>
      <c r="R627" s="134"/>
      <c r="U627" s="68"/>
      <c r="CP627" s="68"/>
      <c r="DH627" s="68"/>
    </row>
    <row r="628" spans="1:112" ht="15">
      <c r="A628" s="133"/>
      <c r="B628" s="134"/>
      <c r="C628" s="134"/>
      <c r="D628" s="134"/>
      <c r="E628" s="135"/>
      <c r="F628" s="134"/>
      <c r="G628" s="134"/>
      <c r="H628" s="135"/>
      <c r="I628" s="134"/>
      <c r="J628" s="134"/>
      <c r="K628" s="134"/>
      <c r="L628" s="134"/>
      <c r="M628" s="134"/>
      <c r="N628" s="134"/>
      <c r="O628" s="134"/>
      <c r="P628" s="136"/>
      <c r="Q628" s="134"/>
      <c r="R628" s="134"/>
      <c r="U628" s="68"/>
      <c r="CP628" s="68"/>
      <c r="DH628" s="68"/>
    </row>
    <row r="629" spans="1:112" ht="15">
      <c r="A629" s="133"/>
      <c r="B629" s="134"/>
      <c r="C629" s="134"/>
      <c r="D629" s="134"/>
      <c r="E629" s="135"/>
      <c r="F629" s="134"/>
      <c r="G629" s="134"/>
      <c r="H629" s="135"/>
      <c r="I629" s="134"/>
      <c r="J629" s="134"/>
      <c r="K629" s="134"/>
      <c r="L629" s="134"/>
      <c r="M629" s="134"/>
      <c r="N629" s="134"/>
      <c r="O629" s="134"/>
      <c r="P629" s="136"/>
      <c r="Q629" s="134"/>
      <c r="R629" s="134"/>
      <c r="U629" s="68"/>
      <c r="CP629" s="68"/>
      <c r="DH629" s="68"/>
    </row>
    <row r="630" spans="1:112" ht="15">
      <c r="A630" s="133"/>
      <c r="B630" s="134"/>
      <c r="C630" s="134"/>
      <c r="D630" s="134"/>
      <c r="E630" s="135"/>
      <c r="F630" s="134"/>
      <c r="G630" s="134"/>
      <c r="H630" s="135"/>
      <c r="I630" s="134"/>
      <c r="J630" s="134"/>
      <c r="K630" s="134"/>
      <c r="L630" s="134"/>
      <c r="M630" s="134"/>
      <c r="N630" s="134"/>
      <c r="O630" s="134"/>
      <c r="P630" s="136"/>
      <c r="Q630" s="134"/>
      <c r="R630" s="134"/>
      <c r="U630" s="68"/>
      <c r="CP630" s="68"/>
      <c r="DH630" s="68"/>
    </row>
    <row r="631" spans="1:112" ht="15">
      <c r="A631" s="133"/>
      <c r="B631" s="134"/>
      <c r="C631" s="134"/>
      <c r="D631" s="134"/>
      <c r="E631" s="135"/>
      <c r="F631" s="134"/>
      <c r="G631" s="134"/>
      <c r="H631" s="135"/>
      <c r="I631" s="134"/>
      <c r="J631" s="134"/>
      <c r="K631" s="134"/>
      <c r="L631" s="134"/>
      <c r="M631" s="134"/>
      <c r="N631" s="134"/>
      <c r="O631" s="134"/>
      <c r="P631" s="136"/>
      <c r="Q631" s="134"/>
      <c r="R631" s="134"/>
      <c r="U631" s="68"/>
      <c r="CP631" s="68"/>
      <c r="DH631" s="68"/>
    </row>
    <row r="632" spans="1:112" ht="15">
      <c r="A632" s="133"/>
      <c r="B632" s="134"/>
      <c r="C632" s="134"/>
      <c r="D632" s="134"/>
      <c r="E632" s="135"/>
      <c r="F632" s="134"/>
      <c r="G632" s="134"/>
      <c r="H632" s="135"/>
      <c r="I632" s="134"/>
      <c r="J632" s="134"/>
      <c r="K632" s="134"/>
      <c r="L632" s="134"/>
      <c r="M632" s="134"/>
      <c r="N632" s="134"/>
      <c r="O632" s="134"/>
      <c r="P632" s="136"/>
      <c r="Q632" s="134"/>
      <c r="R632" s="134"/>
      <c r="U632" s="68"/>
      <c r="CP632" s="68"/>
      <c r="DH632" s="68"/>
    </row>
    <row r="633" spans="1:112" ht="15">
      <c r="A633" s="133"/>
      <c r="B633" s="134"/>
      <c r="C633" s="134"/>
      <c r="D633" s="134"/>
      <c r="E633" s="135"/>
      <c r="F633" s="134"/>
      <c r="G633" s="134"/>
      <c r="H633" s="135"/>
      <c r="I633" s="134"/>
      <c r="J633" s="134"/>
      <c r="K633" s="134"/>
      <c r="L633" s="134"/>
      <c r="M633" s="134"/>
      <c r="N633" s="134"/>
      <c r="O633" s="134"/>
      <c r="P633" s="136"/>
      <c r="Q633" s="134"/>
      <c r="R633" s="134"/>
      <c r="U633" s="68"/>
      <c r="CP633" s="68"/>
      <c r="DH633" s="68"/>
    </row>
    <row r="634" spans="1:112" ht="15">
      <c r="A634" s="133"/>
      <c r="B634" s="134"/>
      <c r="C634" s="134"/>
      <c r="D634" s="134"/>
      <c r="E634" s="135"/>
      <c r="F634" s="134"/>
      <c r="G634" s="134"/>
      <c r="H634" s="135"/>
      <c r="I634" s="134"/>
      <c r="J634" s="134"/>
      <c r="K634" s="134"/>
      <c r="L634" s="134"/>
      <c r="M634" s="134"/>
      <c r="N634" s="134"/>
      <c r="O634" s="134"/>
      <c r="P634" s="136"/>
      <c r="Q634" s="134"/>
      <c r="R634" s="134"/>
      <c r="U634" s="68"/>
      <c r="CP634" s="68"/>
      <c r="DH634" s="68"/>
    </row>
    <row r="635" spans="1:112" ht="15">
      <c r="A635" s="133"/>
      <c r="B635" s="134"/>
      <c r="C635" s="134"/>
      <c r="D635" s="134"/>
      <c r="E635" s="135"/>
      <c r="F635" s="134"/>
      <c r="G635" s="134"/>
      <c r="H635" s="135"/>
      <c r="I635" s="134"/>
      <c r="J635" s="134"/>
      <c r="K635" s="134"/>
      <c r="L635" s="134"/>
      <c r="M635" s="134"/>
      <c r="N635" s="134"/>
      <c r="O635" s="134"/>
      <c r="P635" s="136"/>
      <c r="Q635" s="134"/>
      <c r="R635" s="134"/>
      <c r="U635" s="68"/>
      <c r="CP635" s="68"/>
      <c r="DH635" s="68"/>
    </row>
    <row r="636" spans="1:112" ht="15">
      <c r="A636" s="133"/>
      <c r="B636" s="134"/>
      <c r="C636" s="134"/>
      <c r="D636" s="134"/>
      <c r="E636" s="135"/>
      <c r="F636" s="134"/>
      <c r="G636" s="134"/>
      <c r="H636" s="135"/>
      <c r="I636" s="134"/>
      <c r="J636" s="134"/>
      <c r="K636" s="134"/>
      <c r="L636" s="134"/>
      <c r="M636" s="134"/>
      <c r="N636" s="134"/>
      <c r="O636" s="134"/>
      <c r="P636" s="136"/>
      <c r="Q636" s="134"/>
      <c r="R636" s="134"/>
      <c r="U636" s="68"/>
      <c r="CP636" s="68"/>
      <c r="DH636" s="68"/>
    </row>
    <row r="637" spans="1:112" ht="15">
      <c r="A637" s="133"/>
      <c r="B637" s="134"/>
      <c r="C637" s="134"/>
      <c r="D637" s="134"/>
      <c r="E637" s="135"/>
      <c r="F637" s="134"/>
      <c r="G637" s="134"/>
      <c r="H637" s="135"/>
      <c r="I637" s="134"/>
      <c r="J637" s="134"/>
      <c r="K637" s="134"/>
      <c r="L637" s="134"/>
      <c r="M637" s="134"/>
      <c r="N637" s="134"/>
      <c r="O637" s="134"/>
      <c r="P637" s="136"/>
      <c r="Q637" s="134"/>
      <c r="R637" s="134"/>
      <c r="U637" s="68"/>
      <c r="CP637" s="68"/>
      <c r="DH637" s="68"/>
    </row>
    <row r="638" spans="1:112" ht="15">
      <c r="A638" s="133"/>
      <c r="B638" s="134"/>
      <c r="C638" s="134"/>
      <c r="D638" s="134"/>
      <c r="E638" s="135"/>
      <c r="F638" s="134"/>
      <c r="G638" s="134"/>
      <c r="H638" s="135"/>
      <c r="I638" s="134"/>
      <c r="J638" s="134"/>
      <c r="K638" s="134"/>
      <c r="L638" s="134"/>
      <c r="M638" s="134"/>
      <c r="N638" s="134"/>
      <c r="O638" s="134"/>
      <c r="P638" s="136"/>
      <c r="Q638" s="134"/>
      <c r="R638" s="134"/>
      <c r="U638" s="68"/>
      <c r="CP638" s="68"/>
      <c r="DH638" s="68"/>
    </row>
    <row r="639" spans="1:112" ht="15">
      <c r="A639" s="133"/>
      <c r="B639" s="134"/>
      <c r="C639" s="134"/>
      <c r="D639" s="134"/>
      <c r="E639" s="135"/>
      <c r="F639" s="134"/>
      <c r="G639" s="134"/>
      <c r="H639" s="135"/>
      <c r="I639" s="134"/>
      <c r="J639" s="134"/>
      <c r="K639" s="134"/>
      <c r="L639" s="134"/>
      <c r="M639" s="134"/>
      <c r="N639" s="134"/>
      <c r="O639" s="134"/>
      <c r="P639" s="136"/>
      <c r="Q639" s="134"/>
      <c r="R639" s="134"/>
      <c r="U639" s="68"/>
      <c r="CP639" s="68"/>
      <c r="DH639" s="68"/>
    </row>
    <row r="640" spans="1:112" ht="15">
      <c r="A640" s="133"/>
      <c r="B640" s="134"/>
      <c r="C640" s="134"/>
      <c r="D640" s="134"/>
      <c r="E640" s="135"/>
      <c r="F640" s="134"/>
      <c r="G640" s="134"/>
      <c r="H640" s="135"/>
      <c r="I640" s="134"/>
      <c r="J640" s="134"/>
      <c r="K640" s="134"/>
      <c r="L640" s="134"/>
      <c r="M640" s="134"/>
      <c r="N640" s="134"/>
      <c r="O640" s="134"/>
      <c r="P640" s="136"/>
      <c r="Q640" s="134"/>
      <c r="R640" s="134"/>
      <c r="U640" s="68"/>
      <c r="CP640" s="68"/>
      <c r="DH640" s="68"/>
    </row>
    <row r="641" spans="1:112" ht="15">
      <c r="A641" s="133"/>
      <c r="B641" s="134"/>
      <c r="C641" s="134"/>
      <c r="D641" s="134"/>
      <c r="E641" s="135"/>
      <c r="F641" s="134"/>
      <c r="G641" s="134"/>
      <c r="H641" s="135"/>
      <c r="I641" s="134"/>
      <c r="J641" s="134"/>
      <c r="K641" s="134"/>
      <c r="L641" s="134"/>
      <c r="M641" s="134"/>
      <c r="N641" s="134"/>
      <c r="O641" s="134"/>
      <c r="P641" s="136"/>
      <c r="Q641" s="134"/>
      <c r="R641" s="134"/>
      <c r="U641" s="68"/>
      <c r="CP641" s="68"/>
      <c r="DH641" s="68"/>
    </row>
    <row r="642" spans="1:112" ht="15">
      <c r="A642" s="133"/>
      <c r="B642" s="134"/>
      <c r="C642" s="134"/>
      <c r="D642" s="134"/>
      <c r="E642" s="135"/>
      <c r="F642" s="134"/>
      <c r="G642" s="134"/>
      <c r="H642" s="135"/>
      <c r="I642" s="134"/>
      <c r="J642" s="134"/>
      <c r="K642" s="134"/>
      <c r="L642" s="134"/>
      <c r="M642" s="134"/>
      <c r="N642" s="134"/>
      <c r="O642" s="134"/>
      <c r="P642" s="136"/>
      <c r="Q642" s="134"/>
      <c r="R642" s="134"/>
      <c r="U642" s="68"/>
      <c r="CP642" s="68"/>
      <c r="DH642" s="68"/>
    </row>
    <row r="643" spans="1:112" ht="15">
      <c r="A643" s="133"/>
      <c r="B643" s="134"/>
      <c r="C643" s="134"/>
      <c r="D643" s="134"/>
      <c r="E643" s="135"/>
      <c r="F643" s="134"/>
      <c r="G643" s="134"/>
      <c r="H643" s="135"/>
      <c r="I643" s="134"/>
      <c r="J643" s="134"/>
      <c r="K643" s="134"/>
      <c r="L643" s="134"/>
      <c r="M643" s="134"/>
      <c r="N643" s="134"/>
      <c r="O643" s="134"/>
      <c r="P643" s="136"/>
      <c r="Q643" s="134"/>
      <c r="R643" s="134"/>
      <c r="U643" s="68"/>
      <c r="CP643" s="68"/>
      <c r="DH643" s="68"/>
    </row>
    <row r="644" spans="1:112" ht="15">
      <c r="A644" s="133"/>
      <c r="B644" s="134"/>
      <c r="C644" s="134"/>
      <c r="D644" s="134"/>
      <c r="E644" s="135"/>
      <c r="F644" s="134"/>
      <c r="G644" s="134"/>
      <c r="H644" s="135"/>
      <c r="I644" s="134"/>
      <c r="J644" s="134"/>
      <c r="K644" s="134"/>
      <c r="L644" s="134"/>
      <c r="M644" s="134"/>
      <c r="N644" s="134"/>
      <c r="O644" s="134"/>
      <c r="P644" s="136"/>
      <c r="Q644" s="134"/>
      <c r="R644" s="134"/>
      <c r="U644" s="68"/>
      <c r="CP644" s="68"/>
      <c r="DH644" s="68"/>
    </row>
    <row r="645" spans="1:112" ht="15">
      <c r="A645" s="133"/>
      <c r="B645" s="134"/>
      <c r="C645" s="134"/>
      <c r="D645" s="134"/>
      <c r="E645" s="135"/>
      <c r="F645" s="134"/>
      <c r="G645" s="134"/>
      <c r="H645" s="135"/>
      <c r="I645" s="134"/>
      <c r="J645" s="134"/>
      <c r="K645" s="134"/>
      <c r="L645" s="134"/>
      <c r="M645" s="134"/>
      <c r="N645" s="134"/>
      <c r="O645" s="134"/>
      <c r="P645" s="136"/>
      <c r="Q645" s="134"/>
      <c r="R645" s="134"/>
      <c r="U645" s="68"/>
      <c r="CP645" s="68"/>
      <c r="DH645" s="68"/>
    </row>
    <row r="646" spans="1:112" ht="15">
      <c r="A646" s="133"/>
      <c r="B646" s="134"/>
      <c r="C646" s="134"/>
      <c r="D646" s="134"/>
      <c r="E646" s="135"/>
      <c r="F646" s="134"/>
      <c r="G646" s="134"/>
      <c r="H646" s="135"/>
      <c r="I646" s="134"/>
      <c r="J646" s="134"/>
      <c r="K646" s="134"/>
      <c r="L646" s="134"/>
      <c r="M646" s="134"/>
      <c r="N646" s="134"/>
      <c r="O646" s="134"/>
      <c r="P646" s="136"/>
      <c r="Q646" s="134"/>
      <c r="R646" s="134"/>
      <c r="U646" s="68"/>
      <c r="CP646" s="68"/>
      <c r="DH646" s="68"/>
    </row>
    <row r="647" spans="1:112" ht="15">
      <c r="A647" s="133"/>
      <c r="B647" s="134"/>
      <c r="C647" s="134"/>
      <c r="D647" s="134"/>
      <c r="E647" s="135"/>
      <c r="F647" s="134"/>
      <c r="G647" s="134"/>
      <c r="H647" s="135"/>
      <c r="I647" s="134"/>
      <c r="J647" s="134"/>
      <c r="K647" s="134"/>
      <c r="L647" s="134"/>
      <c r="M647" s="134"/>
      <c r="N647" s="134"/>
      <c r="O647" s="134"/>
      <c r="P647" s="136"/>
      <c r="Q647" s="134"/>
      <c r="R647" s="134"/>
      <c r="U647" s="68"/>
      <c r="CP647" s="68"/>
      <c r="DH647" s="68"/>
    </row>
    <row r="648" spans="1:112" ht="15">
      <c r="A648" s="133"/>
      <c r="B648" s="134"/>
      <c r="C648" s="134"/>
      <c r="D648" s="134"/>
      <c r="E648" s="135"/>
      <c r="F648" s="134"/>
      <c r="G648" s="134"/>
      <c r="H648" s="135"/>
      <c r="I648" s="134"/>
      <c r="J648" s="134"/>
      <c r="K648" s="134"/>
      <c r="L648" s="134"/>
      <c r="M648" s="134"/>
      <c r="N648" s="134"/>
      <c r="O648" s="134"/>
      <c r="P648" s="136"/>
      <c r="Q648" s="134"/>
      <c r="R648" s="134"/>
      <c r="U648" s="68"/>
      <c r="CP648" s="68"/>
      <c r="DH648" s="68"/>
    </row>
    <row r="649" spans="1:112" ht="15">
      <c r="A649" s="133"/>
      <c r="B649" s="134"/>
      <c r="C649" s="134"/>
      <c r="D649" s="134"/>
      <c r="E649" s="135"/>
      <c r="F649" s="134"/>
      <c r="G649" s="134"/>
      <c r="H649" s="135"/>
      <c r="I649" s="134"/>
      <c r="J649" s="134"/>
      <c r="K649" s="134"/>
      <c r="L649" s="134"/>
      <c r="M649" s="134"/>
      <c r="N649" s="134"/>
      <c r="O649" s="134"/>
      <c r="P649" s="136"/>
      <c r="Q649" s="134"/>
      <c r="R649" s="134"/>
      <c r="U649" s="68"/>
      <c r="CP649" s="68"/>
      <c r="DH649" s="68"/>
    </row>
    <row r="650" spans="1:112" ht="15">
      <c r="A650" s="133"/>
      <c r="B650" s="134"/>
      <c r="C650" s="134"/>
      <c r="D650" s="134"/>
      <c r="E650" s="135"/>
      <c r="F650" s="134"/>
      <c r="G650" s="134"/>
      <c r="H650" s="135"/>
      <c r="I650" s="134"/>
      <c r="J650" s="134"/>
      <c r="K650" s="134"/>
      <c r="L650" s="134"/>
      <c r="M650" s="134"/>
      <c r="N650" s="134"/>
      <c r="O650" s="134"/>
      <c r="P650" s="136"/>
      <c r="Q650" s="134"/>
      <c r="R650" s="134"/>
      <c r="U650" s="68"/>
      <c r="CP650" s="68"/>
      <c r="DH650" s="68"/>
    </row>
    <row r="651" spans="1:112" ht="15">
      <c r="A651" s="133"/>
      <c r="B651" s="134"/>
      <c r="C651" s="134"/>
      <c r="D651" s="134"/>
      <c r="E651" s="135"/>
      <c r="F651" s="134"/>
      <c r="G651" s="134"/>
      <c r="H651" s="135"/>
      <c r="I651" s="134"/>
      <c r="J651" s="134"/>
      <c r="K651" s="134"/>
      <c r="L651" s="134"/>
      <c r="M651" s="134"/>
      <c r="N651" s="134"/>
      <c r="O651" s="134"/>
      <c r="P651" s="136"/>
      <c r="Q651" s="134"/>
      <c r="R651" s="134"/>
      <c r="U651" s="68"/>
      <c r="CP651" s="68"/>
      <c r="DH651" s="68"/>
    </row>
    <row r="652" spans="1:112" ht="15">
      <c r="A652" s="133"/>
      <c r="B652" s="134"/>
      <c r="C652" s="134"/>
      <c r="D652" s="134"/>
      <c r="E652" s="135"/>
      <c r="F652" s="134"/>
      <c r="G652" s="134"/>
      <c r="H652" s="135"/>
      <c r="I652" s="134"/>
      <c r="J652" s="134"/>
      <c r="K652" s="134"/>
      <c r="L652" s="134"/>
      <c r="M652" s="134"/>
      <c r="N652" s="134"/>
      <c r="O652" s="134"/>
      <c r="P652" s="136"/>
      <c r="Q652" s="134"/>
      <c r="R652" s="134"/>
      <c r="U652" s="68"/>
      <c r="CP652" s="68"/>
      <c r="DH652" s="68"/>
    </row>
    <row r="653" spans="1:112" ht="15">
      <c r="A653" s="133"/>
      <c r="B653" s="134"/>
      <c r="C653" s="134"/>
      <c r="D653" s="134"/>
      <c r="E653" s="135"/>
      <c r="F653" s="134"/>
      <c r="G653" s="134"/>
      <c r="H653" s="135"/>
      <c r="I653" s="134"/>
      <c r="J653" s="134"/>
      <c r="K653" s="134"/>
      <c r="L653" s="134"/>
      <c r="M653" s="134"/>
      <c r="N653" s="134"/>
      <c r="O653" s="134"/>
      <c r="P653" s="136"/>
      <c r="Q653" s="134"/>
      <c r="R653" s="134"/>
      <c r="U653" s="68"/>
      <c r="CP653" s="68"/>
      <c r="DH653" s="68"/>
    </row>
    <row r="654" spans="1:112" ht="15">
      <c r="A654" s="133"/>
      <c r="B654" s="134"/>
      <c r="C654" s="134"/>
      <c r="D654" s="134"/>
      <c r="E654" s="135"/>
      <c r="F654" s="134"/>
      <c r="G654" s="134"/>
      <c r="H654" s="135"/>
      <c r="I654" s="134"/>
      <c r="J654" s="134"/>
      <c r="K654" s="134"/>
      <c r="L654" s="134"/>
      <c r="M654" s="134"/>
      <c r="N654" s="134"/>
      <c r="O654" s="134"/>
      <c r="P654" s="136"/>
      <c r="Q654" s="134"/>
      <c r="R654" s="134"/>
      <c r="U654" s="68"/>
      <c r="CP654" s="68"/>
      <c r="DH654" s="68"/>
    </row>
    <row r="655" spans="1:112" ht="15">
      <c r="A655" s="133"/>
      <c r="B655" s="134"/>
      <c r="C655" s="134"/>
      <c r="D655" s="134"/>
      <c r="E655" s="135"/>
      <c r="F655" s="134"/>
      <c r="G655" s="134"/>
      <c r="H655" s="135"/>
      <c r="I655" s="134"/>
      <c r="J655" s="134"/>
      <c r="K655" s="134"/>
      <c r="L655" s="134"/>
      <c r="M655" s="134"/>
      <c r="N655" s="134"/>
      <c r="O655" s="134"/>
      <c r="P655" s="136"/>
      <c r="Q655" s="134"/>
      <c r="R655" s="134"/>
      <c r="U655" s="68"/>
      <c r="CP655" s="68"/>
      <c r="DH655" s="68"/>
    </row>
    <row r="656" spans="1:112" ht="15">
      <c r="A656" s="133"/>
      <c r="B656" s="134"/>
      <c r="C656" s="134"/>
      <c r="D656" s="134"/>
      <c r="E656" s="135"/>
      <c r="F656" s="134"/>
      <c r="G656" s="134"/>
      <c r="H656" s="135"/>
      <c r="I656" s="134"/>
      <c r="J656" s="134"/>
      <c r="K656" s="134"/>
      <c r="L656" s="134"/>
      <c r="M656" s="134"/>
      <c r="N656" s="134"/>
      <c r="O656" s="134"/>
      <c r="P656" s="136"/>
      <c r="Q656" s="134"/>
      <c r="R656" s="134"/>
      <c r="U656" s="68"/>
      <c r="CP656" s="68"/>
      <c r="DH656" s="68"/>
    </row>
    <row r="657" spans="1:112" ht="15">
      <c r="A657" s="133"/>
      <c r="B657" s="134"/>
      <c r="C657" s="134"/>
      <c r="D657" s="134"/>
      <c r="E657" s="135"/>
      <c r="F657" s="134"/>
      <c r="G657" s="134"/>
      <c r="H657" s="135"/>
      <c r="I657" s="134"/>
      <c r="J657" s="134"/>
      <c r="K657" s="134"/>
      <c r="L657" s="134"/>
      <c r="M657" s="134"/>
      <c r="N657" s="134"/>
      <c r="O657" s="134"/>
      <c r="P657" s="136"/>
      <c r="Q657" s="134"/>
      <c r="R657" s="134"/>
      <c r="U657" s="68"/>
      <c r="CP657" s="68"/>
      <c r="DH657" s="68"/>
    </row>
    <row r="658" spans="1:112" ht="15">
      <c r="A658" s="133"/>
      <c r="B658" s="134"/>
      <c r="C658" s="134"/>
      <c r="D658" s="134"/>
      <c r="E658" s="135"/>
      <c r="F658" s="134"/>
      <c r="G658" s="134"/>
      <c r="H658" s="135"/>
      <c r="I658" s="134"/>
      <c r="J658" s="134"/>
      <c r="K658" s="134"/>
      <c r="L658" s="134"/>
      <c r="M658" s="134"/>
      <c r="N658" s="134"/>
      <c r="O658" s="134"/>
      <c r="P658" s="136"/>
      <c r="Q658" s="134"/>
      <c r="R658" s="134"/>
      <c r="U658" s="68"/>
      <c r="CP658" s="68"/>
      <c r="DH658" s="68"/>
    </row>
    <row r="659" spans="1:112" ht="15">
      <c r="A659" s="133"/>
      <c r="B659" s="134"/>
      <c r="C659" s="134"/>
      <c r="D659" s="134"/>
      <c r="E659" s="135"/>
      <c r="F659" s="134"/>
      <c r="G659" s="134"/>
      <c r="H659" s="135"/>
      <c r="I659" s="134"/>
      <c r="J659" s="134"/>
      <c r="K659" s="134"/>
      <c r="L659" s="134"/>
      <c r="M659" s="134"/>
      <c r="N659" s="134"/>
      <c r="O659" s="134"/>
      <c r="P659" s="136"/>
      <c r="Q659" s="134"/>
      <c r="R659" s="134"/>
      <c r="U659" s="68"/>
      <c r="CP659" s="68"/>
      <c r="DH659" s="68"/>
    </row>
    <row r="660" spans="1:112" ht="15">
      <c r="A660" s="133"/>
      <c r="B660" s="134"/>
      <c r="C660" s="134"/>
      <c r="D660" s="134"/>
      <c r="E660" s="135"/>
      <c r="F660" s="134"/>
      <c r="G660" s="134"/>
      <c r="H660" s="135"/>
      <c r="I660" s="134"/>
      <c r="J660" s="134"/>
      <c r="K660" s="134"/>
      <c r="L660" s="134"/>
      <c r="M660" s="134"/>
      <c r="N660" s="134"/>
      <c r="O660" s="134"/>
      <c r="P660" s="136"/>
      <c r="Q660" s="134"/>
      <c r="R660" s="134"/>
      <c r="U660" s="68"/>
      <c r="CP660" s="68"/>
      <c r="DH660" s="68"/>
    </row>
    <row r="661" spans="1:112" ht="15">
      <c r="A661" s="133"/>
      <c r="B661" s="134"/>
      <c r="C661" s="134"/>
      <c r="D661" s="134"/>
      <c r="E661" s="135"/>
      <c r="F661" s="134"/>
      <c r="G661" s="134"/>
      <c r="H661" s="135"/>
      <c r="I661" s="134"/>
      <c r="J661" s="134"/>
      <c r="K661" s="134"/>
      <c r="L661" s="134"/>
      <c r="M661" s="134"/>
      <c r="N661" s="134"/>
      <c r="O661" s="134"/>
      <c r="P661" s="136"/>
      <c r="Q661" s="134"/>
      <c r="R661" s="134"/>
      <c r="U661" s="68"/>
      <c r="CP661" s="68"/>
      <c r="DH661" s="68"/>
    </row>
    <row r="662" spans="1:112" ht="15">
      <c r="A662" s="133"/>
      <c r="B662" s="134"/>
      <c r="C662" s="134"/>
      <c r="D662" s="134"/>
      <c r="E662" s="135"/>
      <c r="F662" s="134"/>
      <c r="G662" s="134"/>
      <c r="H662" s="135"/>
      <c r="I662" s="134"/>
      <c r="J662" s="134"/>
      <c r="K662" s="134"/>
      <c r="L662" s="134"/>
      <c r="M662" s="134"/>
      <c r="N662" s="134"/>
      <c r="O662" s="134"/>
      <c r="P662" s="136"/>
      <c r="Q662" s="134"/>
      <c r="R662" s="134"/>
      <c r="U662" s="68"/>
      <c r="CP662" s="68"/>
      <c r="DH662" s="68"/>
    </row>
    <row r="663" spans="1:112" ht="15">
      <c r="A663" s="133"/>
      <c r="B663" s="134"/>
      <c r="C663" s="134"/>
      <c r="D663" s="134"/>
      <c r="E663" s="135"/>
      <c r="F663" s="134"/>
      <c r="G663" s="134"/>
      <c r="H663" s="135"/>
      <c r="I663" s="134"/>
      <c r="J663" s="134"/>
      <c r="K663" s="134"/>
      <c r="L663" s="134"/>
      <c r="M663" s="134"/>
      <c r="N663" s="134"/>
      <c r="O663" s="134"/>
      <c r="P663" s="136"/>
      <c r="Q663" s="134"/>
      <c r="R663" s="134"/>
      <c r="U663" s="68"/>
      <c r="CP663" s="68"/>
      <c r="DH663" s="68"/>
    </row>
    <row r="664" spans="1:112" ht="15">
      <c r="A664" s="133"/>
      <c r="B664" s="134"/>
      <c r="C664" s="134"/>
      <c r="D664" s="134"/>
      <c r="E664" s="135"/>
      <c r="F664" s="134"/>
      <c r="G664" s="134"/>
      <c r="H664" s="135"/>
      <c r="I664" s="134"/>
      <c r="J664" s="134"/>
      <c r="K664" s="134"/>
      <c r="L664" s="134"/>
      <c r="M664" s="134"/>
      <c r="N664" s="134"/>
      <c r="O664" s="134"/>
      <c r="P664" s="136"/>
      <c r="Q664" s="134"/>
      <c r="R664" s="134"/>
      <c r="U664" s="68"/>
      <c r="CP664" s="68"/>
      <c r="DH664" s="68"/>
    </row>
    <row r="665" spans="1:112" ht="15">
      <c r="A665" s="133"/>
      <c r="B665" s="134"/>
      <c r="C665" s="134"/>
      <c r="D665" s="134"/>
      <c r="E665" s="135"/>
      <c r="F665" s="134"/>
      <c r="G665" s="134"/>
      <c r="H665" s="135"/>
      <c r="I665" s="134"/>
      <c r="J665" s="134"/>
      <c r="K665" s="134"/>
      <c r="L665" s="134"/>
      <c r="M665" s="134"/>
      <c r="N665" s="134"/>
      <c r="O665" s="134"/>
      <c r="P665" s="136"/>
      <c r="Q665" s="134"/>
      <c r="R665" s="134"/>
      <c r="U665" s="68"/>
      <c r="CP665" s="68"/>
      <c r="DH665" s="68"/>
    </row>
    <row r="666" spans="1:112" ht="15">
      <c r="A666" s="133"/>
      <c r="B666" s="134"/>
      <c r="C666" s="134"/>
      <c r="D666" s="134"/>
      <c r="E666" s="135"/>
      <c r="F666" s="134"/>
      <c r="G666" s="134"/>
      <c r="H666" s="135"/>
      <c r="I666" s="134"/>
      <c r="J666" s="134"/>
      <c r="K666" s="134"/>
      <c r="L666" s="134"/>
      <c r="M666" s="134"/>
      <c r="N666" s="134"/>
      <c r="O666" s="134"/>
      <c r="P666" s="136"/>
      <c r="Q666" s="134"/>
      <c r="R666" s="134"/>
      <c r="U666" s="68"/>
      <c r="CP666" s="68"/>
      <c r="DH666" s="68"/>
    </row>
    <row r="667" spans="1:112" ht="15">
      <c r="A667" s="133"/>
      <c r="B667" s="134"/>
      <c r="C667" s="134"/>
      <c r="D667" s="134"/>
      <c r="E667" s="135"/>
      <c r="F667" s="134"/>
      <c r="G667" s="134"/>
      <c r="H667" s="135"/>
      <c r="I667" s="134"/>
      <c r="J667" s="134"/>
      <c r="K667" s="134"/>
      <c r="L667" s="134"/>
      <c r="M667" s="134"/>
      <c r="N667" s="134"/>
      <c r="O667" s="134"/>
      <c r="P667" s="136"/>
      <c r="Q667" s="134"/>
      <c r="R667" s="134"/>
      <c r="U667" s="68"/>
      <c r="CP667" s="68"/>
      <c r="DH667" s="68"/>
    </row>
    <row r="668" spans="1:112" ht="15">
      <c r="A668" s="133"/>
      <c r="B668" s="134"/>
      <c r="C668" s="134"/>
      <c r="D668" s="134"/>
      <c r="E668" s="135"/>
      <c r="F668" s="134"/>
      <c r="G668" s="134"/>
      <c r="H668" s="135"/>
      <c r="I668" s="134"/>
      <c r="J668" s="134"/>
      <c r="K668" s="134"/>
      <c r="L668" s="134"/>
      <c r="M668" s="134"/>
      <c r="N668" s="134"/>
      <c r="O668" s="134"/>
      <c r="P668" s="136"/>
      <c r="Q668" s="134"/>
      <c r="R668" s="134"/>
      <c r="U668" s="68"/>
      <c r="CP668" s="68"/>
      <c r="DH668" s="68"/>
    </row>
    <row r="669" spans="1:112" ht="15">
      <c r="A669" s="133"/>
      <c r="B669" s="134"/>
      <c r="C669" s="134"/>
      <c r="D669" s="134"/>
      <c r="E669" s="135"/>
      <c r="F669" s="134"/>
      <c r="G669" s="134"/>
      <c r="H669" s="135"/>
      <c r="I669" s="134"/>
      <c r="J669" s="134"/>
      <c r="K669" s="134"/>
      <c r="L669" s="134"/>
      <c r="M669" s="134"/>
      <c r="N669" s="134"/>
      <c r="O669" s="134"/>
      <c r="P669" s="136"/>
      <c r="Q669" s="134"/>
      <c r="R669" s="134"/>
      <c r="U669" s="68"/>
      <c r="CP669" s="68"/>
      <c r="DH669" s="68"/>
    </row>
    <row r="670" spans="1:112" ht="15">
      <c r="A670" s="133"/>
      <c r="B670" s="134"/>
      <c r="C670" s="134"/>
      <c r="D670" s="134"/>
      <c r="E670" s="135"/>
      <c r="F670" s="134"/>
      <c r="G670" s="134"/>
      <c r="H670" s="135"/>
      <c r="I670" s="134"/>
      <c r="J670" s="134"/>
      <c r="K670" s="134"/>
      <c r="L670" s="134"/>
      <c r="M670" s="134"/>
      <c r="N670" s="134"/>
      <c r="O670" s="134"/>
      <c r="P670" s="136"/>
      <c r="Q670" s="134"/>
      <c r="R670" s="134"/>
      <c r="U670" s="68"/>
      <c r="CP670" s="68"/>
      <c r="DH670" s="68"/>
    </row>
    <row r="671" spans="1:112" ht="15">
      <c r="A671" s="133"/>
      <c r="B671" s="134"/>
      <c r="C671" s="134"/>
      <c r="D671" s="134"/>
      <c r="E671" s="135"/>
      <c r="F671" s="134"/>
      <c r="G671" s="134"/>
      <c r="H671" s="135"/>
      <c r="I671" s="134"/>
      <c r="J671" s="134"/>
      <c r="K671" s="134"/>
      <c r="L671" s="134"/>
      <c r="M671" s="134"/>
      <c r="N671" s="134"/>
      <c r="O671" s="134"/>
      <c r="P671" s="136"/>
      <c r="Q671" s="134"/>
      <c r="R671" s="134"/>
      <c r="U671" s="68"/>
      <c r="CP671" s="68"/>
      <c r="DH671" s="68"/>
    </row>
    <row r="672" spans="1:112" ht="15">
      <c r="A672" s="133"/>
      <c r="B672" s="134"/>
      <c r="C672" s="134"/>
      <c r="D672" s="134"/>
      <c r="E672" s="135"/>
      <c r="F672" s="134"/>
      <c r="G672" s="134"/>
      <c r="H672" s="135"/>
      <c r="I672" s="134"/>
      <c r="J672" s="134"/>
      <c r="K672" s="134"/>
      <c r="L672" s="134"/>
      <c r="M672" s="134"/>
      <c r="N672" s="134"/>
      <c r="O672" s="134"/>
      <c r="P672" s="136"/>
      <c r="Q672" s="134"/>
      <c r="R672" s="134"/>
      <c r="U672" s="68"/>
      <c r="CP672" s="68"/>
      <c r="DH672" s="68"/>
    </row>
    <row r="673" spans="1:112" ht="15">
      <c r="A673" s="133"/>
      <c r="B673" s="134"/>
      <c r="C673" s="134"/>
      <c r="D673" s="134"/>
      <c r="E673" s="135"/>
      <c r="F673" s="134"/>
      <c r="G673" s="134"/>
      <c r="H673" s="135"/>
      <c r="I673" s="134"/>
      <c r="J673" s="134"/>
      <c r="K673" s="134"/>
      <c r="L673" s="134"/>
      <c r="M673" s="134"/>
      <c r="N673" s="134"/>
      <c r="O673" s="134"/>
      <c r="P673" s="136"/>
      <c r="Q673" s="134"/>
      <c r="R673" s="134"/>
      <c r="U673" s="68"/>
      <c r="CP673" s="68"/>
      <c r="DH673" s="68"/>
    </row>
    <row r="674" spans="1:112" ht="15">
      <c r="A674" s="133"/>
      <c r="B674" s="134"/>
      <c r="C674" s="134"/>
      <c r="D674" s="134"/>
      <c r="E674" s="135"/>
      <c r="F674" s="134"/>
      <c r="G674" s="134"/>
      <c r="H674" s="135"/>
      <c r="I674" s="134"/>
      <c r="J674" s="134"/>
      <c r="K674" s="134"/>
      <c r="L674" s="134"/>
      <c r="M674" s="134"/>
      <c r="N674" s="134"/>
      <c r="O674" s="134"/>
      <c r="P674" s="136"/>
      <c r="Q674" s="134"/>
      <c r="R674" s="134"/>
      <c r="U674" s="68"/>
      <c r="CP674" s="68"/>
      <c r="DH674" s="68"/>
    </row>
    <row r="675" spans="1:112" ht="15">
      <c r="A675" s="133"/>
      <c r="B675" s="134"/>
      <c r="C675" s="134"/>
      <c r="D675" s="134"/>
      <c r="E675" s="135"/>
      <c r="F675" s="134"/>
      <c r="G675" s="134"/>
      <c r="H675" s="135"/>
      <c r="I675" s="134"/>
      <c r="J675" s="134"/>
      <c r="K675" s="134"/>
      <c r="L675" s="134"/>
      <c r="M675" s="134"/>
      <c r="N675" s="134"/>
      <c r="O675" s="134"/>
      <c r="P675" s="136"/>
      <c r="Q675" s="134"/>
      <c r="R675" s="134"/>
      <c r="U675" s="68"/>
      <c r="CP675" s="68"/>
      <c r="DH675" s="68"/>
    </row>
    <row r="676" spans="1:112" ht="15">
      <c r="A676" s="133"/>
      <c r="B676" s="134"/>
      <c r="C676" s="134"/>
      <c r="D676" s="134"/>
      <c r="E676" s="135"/>
      <c r="F676" s="134"/>
      <c r="G676" s="134"/>
      <c r="H676" s="135"/>
      <c r="I676" s="134"/>
      <c r="J676" s="134"/>
      <c r="K676" s="134"/>
      <c r="L676" s="134"/>
      <c r="M676" s="134"/>
      <c r="N676" s="134"/>
      <c r="O676" s="134"/>
      <c r="P676" s="136"/>
      <c r="Q676" s="134"/>
      <c r="R676" s="134"/>
      <c r="U676" s="68"/>
      <c r="CP676" s="68"/>
      <c r="DH676" s="68"/>
    </row>
    <row r="677" spans="1:112" ht="15">
      <c r="A677" s="133"/>
      <c r="B677" s="134"/>
      <c r="C677" s="134"/>
      <c r="D677" s="134"/>
      <c r="E677" s="135"/>
      <c r="F677" s="134"/>
      <c r="G677" s="134"/>
      <c r="H677" s="135"/>
      <c r="I677" s="134"/>
      <c r="J677" s="134"/>
      <c r="K677" s="134"/>
      <c r="L677" s="134"/>
      <c r="M677" s="134"/>
      <c r="N677" s="134"/>
      <c r="O677" s="134"/>
      <c r="P677" s="136"/>
      <c r="Q677" s="134"/>
      <c r="R677" s="134"/>
      <c r="U677" s="68"/>
      <c r="CP677" s="68"/>
      <c r="DH677" s="68"/>
    </row>
    <row r="678" spans="1:112" ht="15">
      <c r="A678" s="133"/>
      <c r="B678" s="134"/>
      <c r="C678" s="134"/>
      <c r="D678" s="134"/>
      <c r="E678" s="135"/>
      <c r="F678" s="134"/>
      <c r="G678" s="134"/>
      <c r="H678" s="135"/>
      <c r="I678" s="134"/>
      <c r="J678" s="134"/>
      <c r="K678" s="134"/>
      <c r="L678" s="134"/>
      <c r="M678" s="134"/>
      <c r="N678" s="134"/>
      <c r="O678" s="134"/>
      <c r="P678" s="136"/>
      <c r="Q678" s="134"/>
      <c r="R678" s="134"/>
      <c r="U678" s="68"/>
      <c r="CP678" s="68"/>
      <c r="DH678" s="68"/>
    </row>
    <row r="679" spans="1:112" ht="15">
      <c r="A679" s="133"/>
      <c r="B679" s="134"/>
      <c r="C679" s="134"/>
      <c r="D679" s="134"/>
      <c r="E679" s="135"/>
      <c r="F679" s="134"/>
      <c r="G679" s="134"/>
      <c r="H679" s="135"/>
      <c r="I679" s="134"/>
      <c r="J679" s="134"/>
      <c r="K679" s="134"/>
      <c r="L679" s="134"/>
      <c r="M679" s="134"/>
      <c r="N679" s="134"/>
      <c r="O679" s="134"/>
      <c r="P679" s="136"/>
      <c r="Q679" s="134"/>
      <c r="R679" s="134"/>
      <c r="U679" s="68"/>
      <c r="CP679" s="68"/>
      <c r="DH679" s="68"/>
    </row>
    <row r="680" spans="1:112" ht="15">
      <c r="A680" s="133"/>
      <c r="B680" s="134"/>
      <c r="C680" s="134"/>
      <c r="D680" s="134"/>
      <c r="E680" s="135"/>
      <c r="F680" s="134"/>
      <c r="G680" s="134"/>
      <c r="H680" s="135"/>
      <c r="I680" s="134"/>
      <c r="J680" s="134"/>
      <c r="K680" s="134"/>
      <c r="L680" s="134"/>
      <c r="M680" s="134"/>
      <c r="N680" s="134"/>
      <c r="O680" s="134"/>
      <c r="P680" s="136"/>
      <c r="Q680" s="134"/>
      <c r="R680" s="134"/>
      <c r="U680" s="68"/>
      <c r="CP680" s="68"/>
      <c r="DH680" s="68"/>
    </row>
    <row r="681" spans="1:112" ht="15">
      <c r="A681" s="133"/>
      <c r="B681" s="134"/>
      <c r="C681" s="134"/>
      <c r="D681" s="134"/>
      <c r="E681" s="135"/>
      <c r="F681" s="134"/>
      <c r="G681" s="134"/>
      <c r="H681" s="135"/>
      <c r="I681" s="134"/>
      <c r="J681" s="134"/>
      <c r="K681" s="134"/>
      <c r="L681" s="134"/>
      <c r="M681" s="134"/>
      <c r="N681" s="134"/>
      <c r="O681" s="134"/>
      <c r="P681" s="136"/>
      <c r="Q681" s="134"/>
      <c r="R681" s="134"/>
      <c r="U681" s="68"/>
      <c r="CP681" s="68"/>
      <c r="DH681" s="68"/>
    </row>
    <row r="682" spans="1:112" ht="15">
      <c r="A682" s="133"/>
      <c r="B682" s="134"/>
      <c r="C682" s="134"/>
      <c r="D682" s="134"/>
      <c r="E682" s="135"/>
      <c r="F682" s="134"/>
      <c r="G682" s="134"/>
      <c r="H682" s="135"/>
      <c r="I682" s="134"/>
      <c r="J682" s="134"/>
      <c r="K682" s="134"/>
      <c r="L682" s="134"/>
      <c r="M682" s="134"/>
      <c r="N682" s="134"/>
      <c r="O682" s="134"/>
      <c r="P682" s="136"/>
      <c r="Q682" s="134"/>
      <c r="R682" s="134"/>
      <c r="U682" s="68"/>
      <c r="CP682" s="68"/>
      <c r="DH682" s="68"/>
    </row>
    <row r="683" spans="1:112" ht="15">
      <c r="A683" s="133"/>
      <c r="B683" s="134"/>
      <c r="C683" s="134"/>
      <c r="D683" s="134"/>
      <c r="E683" s="135"/>
      <c r="F683" s="134"/>
      <c r="G683" s="134"/>
      <c r="H683" s="135"/>
      <c r="I683" s="134"/>
      <c r="J683" s="134"/>
      <c r="K683" s="134"/>
      <c r="L683" s="134"/>
      <c r="M683" s="134"/>
      <c r="N683" s="134"/>
      <c r="O683" s="134"/>
      <c r="P683" s="136"/>
      <c r="Q683" s="134"/>
      <c r="R683" s="134"/>
      <c r="U683" s="68"/>
      <c r="CP683" s="68"/>
      <c r="DH683" s="68"/>
    </row>
    <row r="684" spans="1:112" ht="15">
      <c r="A684" s="133"/>
      <c r="B684" s="134"/>
      <c r="C684" s="134"/>
      <c r="D684" s="134"/>
      <c r="E684" s="135"/>
      <c r="F684" s="134"/>
      <c r="G684" s="134"/>
      <c r="H684" s="135"/>
      <c r="I684" s="134"/>
      <c r="J684" s="134"/>
      <c r="K684" s="134"/>
      <c r="L684" s="134"/>
      <c r="M684" s="134"/>
      <c r="N684" s="134"/>
      <c r="O684" s="134"/>
      <c r="P684" s="136"/>
      <c r="Q684" s="134"/>
      <c r="R684" s="134"/>
      <c r="U684" s="68"/>
      <c r="CP684" s="68"/>
      <c r="DH684" s="68"/>
    </row>
    <row r="685" spans="1:112" ht="15">
      <c r="A685" s="133"/>
      <c r="B685" s="134"/>
      <c r="C685" s="134"/>
      <c r="D685" s="134"/>
      <c r="E685" s="135"/>
      <c r="F685" s="134"/>
      <c r="G685" s="134"/>
      <c r="H685" s="135"/>
      <c r="I685" s="134"/>
      <c r="J685" s="134"/>
      <c r="K685" s="134"/>
      <c r="L685" s="134"/>
      <c r="M685" s="134"/>
      <c r="N685" s="134"/>
      <c r="O685" s="134"/>
      <c r="P685" s="136"/>
      <c r="Q685" s="134"/>
      <c r="R685" s="134"/>
      <c r="U685" s="68"/>
      <c r="CP685" s="68"/>
      <c r="DH685" s="68"/>
    </row>
    <row r="686" spans="1:112" ht="15">
      <c r="A686" s="133"/>
      <c r="B686" s="134"/>
      <c r="C686" s="134"/>
      <c r="D686" s="134"/>
      <c r="E686" s="135"/>
      <c r="F686" s="134"/>
      <c r="G686" s="134"/>
      <c r="H686" s="135"/>
      <c r="I686" s="134"/>
      <c r="J686" s="134"/>
      <c r="K686" s="134"/>
      <c r="L686" s="134"/>
      <c r="M686" s="134"/>
      <c r="N686" s="134"/>
      <c r="O686" s="134"/>
      <c r="P686" s="136"/>
      <c r="Q686" s="134"/>
      <c r="R686" s="134"/>
      <c r="U686" s="68"/>
      <c r="CP686" s="68"/>
      <c r="DH686" s="68"/>
    </row>
    <row r="687" spans="1:112" ht="15">
      <c r="A687" s="133"/>
      <c r="B687" s="134"/>
      <c r="C687" s="134"/>
      <c r="D687" s="134"/>
      <c r="E687" s="135"/>
      <c r="F687" s="134"/>
      <c r="G687" s="134"/>
      <c r="H687" s="135"/>
      <c r="I687" s="134"/>
      <c r="J687" s="134"/>
      <c r="K687" s="134"/>
      <c r="L687" s="134"/>
      <c r="M687" s="134"/>
      <c r="N687" s="134"/>
      <c r="O687" s="134"/>
      <c r="P687" s="136"/>
      <c r="Q687" s="134"/>
      <c r="R687" s="134"/>
      <c r="U687" s="68"/>
      <c r="CP687" s="68"/>
      <c r="DH687" s="68"/>
    </row>
    <row r="688" spans="1:112" ht="15">
      <c r="A688" s="133"/>
      <c r="B688" s="134"/>
      <c r="C688" s="134"/>
      <c r="D688" s="134"/>
      <c r="E688" s="135"/>
      <c r="F688" s="134"/>
      <c r="G688" s="134"/>
      <c r="H688" s="135"/>
      <c r="I688" s="134"/>
      <c r="J688" s="134"/>
      <c r="K688" s="134"/>
      <c r="L688" s="134"/>
      <c r="M688" s="134"/>
      <c r="N688" s="134"/>
      <c r="O688" s="134"/>
      <c r="P688" s="136"/>
      <c r="Q688" s="134"/>
      <c r="R688" s="134"/>
      <c r="U688" s="68"/>
      <c r="CP688" s="68"/>
      <c r="DH688" s="68"/>
    </row>
    <row r="689" spans="1:112" ht="15">
      <c r="A689" s="133"/>
      <c r="B689" s="134"/>
      <c r="C689" s="134"/>
      <c r="D689" s="134"/>
      <c r="E689" s="135"/>
      <c r="F689" s="134"/>
      <c r="G689" s="134"/>
      <c r="H689" s="135"/>
      <c r="I689" s="134"/>
      <c r="J689" s="134"/>
      <c r="K689" s="134"/>
      <c r="L689" s="134"/>
      <c r="M689" s="134"/>
      <c r="N689" s="134"/>
      <c r="O689" s="134"/>
      <c r="P689" s="136"/>
      <c r="Q689" s="134"/>
      <c r="R689" s="134"/>
      <c r="U689" s="68"/>
      <c r="CP689" s="68"/>
      <c r="DH689" s="68"/>
    </row>
    <row r="690" spans="1:112" ht="15">
      <c r="A690" s="133"/>
      <c r="B690" s="134"/>
      <c r="C690" s="134"/>
      <c r="D690" s="134"/>
      <c r="E690" s="135"/>
      <c r="F690" s="134"/>
      <c r="G690" s="134"/>
      <c r="H690" s="135"/>
      <c r="I690" s="134"/>
      <c r="J690" s="134"/>
      <c r="K690" s="134"/>
      <c r="L690" s="134"/>
      <c r="M690" s="134"/>
      <c r="N690" s="134"/>
      <c r="O690" s="134"/>
      <c r="P690" s="136"/>
      <c r="Q690" s="134"/>
      <c r="R690" s="134"/>
      <c r="U690" s="68"/>
      <c r="CP690" s="68"/>
      <c r="DH690" s="68"/>
    </row>
    <row r="691" spans="1:112" ht="15">
      <c r="A691" s="133"/>
      <c r="B691" s="134"/>
      <c r="C691" s="134"/>
      <c r="D691" s="134"/>
      <c r="E691" s="135"/>
      <c r="F691" s="134"/>
      <c r="G691" s="134"/>
      <c r="H691" s="135"/>
      <c r="I691" s="134"/>
      <c r="J691" s="134"/>
      <c r="K691" s="134"/>
      <c r="L691" s="134"/>
      <c r="M691" s="134"/>
      <c r="N691" s="134"/>
      <c r="O691" s="134"/>
      <c r="P691" s="136"/>
      <c r="Q691" s="134"/>
      <c r="R691" s="134"/>
      <c r="U691" s="68"/>
      <c r="CP691" s="68"/>
      <c r="DH691" s="68"/>
    </row>
    <row r="692" spans="1:112" ht="15">
      <c r="A692" s="133"/>
      <c r="B692" s="134"/>
      <c r="C692" s="134"/>
      <c r="D692" s="134"/>
      <c r="E692" s="135"/>
      <c r="F692" s="134"/>
      <c r="G692" s="134"/>
      <c r="H692" s="135"/>
      <c r="I692" s="134"/>
      <c r="J692" s="134"/>
      <c r="K692" s="134"/>
      <c r="L692" s="134"/>
      <c r="M692" s="134"/>
      <c r="N692" s="134"/>
      <c r="O692" s="134"/>
      <c r="P692" s="136"/>
      <c r="Q692" s="134"/>
      <c r="R692" s="134"/>
      <c r="U692" s="68"/>
      <c r="CP692" s="68"/>
      <c r="DH692" s="68"/>
    </row>
    <row r="693" spans="1:112" ht="15">
      <c r="A693" s="133"/>
      <c r="B693" s="134"/>
      <c r="C693" s="134"/>
      <c r="D693" s="134"/>
      <c r="E693" s="135"/>
      <c r="F693" s="134"/>
      <c r="G693" s="134"/>
      <c r="H693" s="135"/>
      <c r="I693" s="134"/>
      <c r="J693" s="134"/>
      <c r="K693" s="134"/>
      <c r="L693" s="134"/>
      <c r="M693" s="134"/>
      <c r="N693" s="134"/>
      <c r="O693" s="134"/>
      <c r="P693" s="136"/>
      <c r="Q693" s="134"/>
      <c r="R693" s="134"/>
      <c r="U693" s="68"/>
      <c r="CP693" s="68"/>
      <c r="DH693" s="68"/>
    </row>
    <row r="694" spans="1:112" ht="15">
      <c r="A694" s="133"/>
      <c r="B694" s="134"/>
      <c r="C694" s="134"/>
      <c r="D694" s="134"/>
      <c r="E694" s="135"/>
      <c r="F694" s="134"/>
      <c r="G694" s="134"/>
      <c r="H694" s="135"/>
      <c r="I694" s="134"/>
      <c r="J694" s="134"/>
      <c r="K694" s="134"/>
      <c r="L694" s="134"/>
      <c r="M694" s="134"/>
      <c r="N694" s="134"/>
      <c r="O694" s="134"/>
      <c r="P694" s="136"/>
      <c r="Q694" s="134"/>
      <c r="R694" s="134"/>
      <c r="U694" s="68"/>
      <c r="CP694" s="68"/>
      <c r="DH694" s="68"/>
    </row>
    <row r="695" spans="1:112" ht="15">
      <c r="A695" s="133"/>
      <c r="B695" s="134"/>
      <c r="C695" s="134"/>
      <c r="D695" s="134"/>
      <c r="E695" s="135"/>
      <c r="F695" s="134"/>
      <c r="G695" s="134"/>
      <c r="H695" s="135"/>
      <c r="I695" s="134"/>
      <c r="J695" s="134"/>
      <c r="K695" s="134"/>
      <c r="L695" s="134"/>
      <c r="M695" s="134"/>
      <c r="N695" s="134"/>
      <c r="O695" s="134"/>
      <c r="P695" s="136"/>
      <c r="Q695" s="134"/>
      <c r="R695" s="134"/>
      <c r="U695" s="68"/>
      <c r="CP695" s="68"/>
      <c r="DH695" s="68"/>
    </row>
    <row r="696" spans="1:112" ht="15">
      <c r="A696" s="133"/>
      <c r="B696" s="134"/>
      <c r="C696" s="134"/>
      <c r="D696" s="134"/>
      <c r="E696" s="135"/>
      <c r="F696" s="134"/>
      <c r="G696" s="134"/>
      <c r="H696" s="135"/>
      <c r="I696" s="134"/>
      <c r="J696" s="134"/>
      <c r="K696" s="134"/>
      <c r="L696" s="134"/>
      <c r="M696" s="134"/>
      <c r="N696" s="134"/>
      <c r="O696" s="134"/>
      <c r="P696" s="136"/>
      <c r="Q696" s="134"/>
      <c r="R696" s="134"/>
      <c r="U696" s="68"/>
      <c r="CP696" s="68"/>
      <c r="DH696" s="68"/>
    </row>
    <row r="697" spans="1:112" ht="15">
      <c r="A697" s="133"/>
      <c r="B697" s="134"/>
      <c r="C697" s="134"/>
      <c r="D697" s="134"/>
      <c r="E697" s="135"/>
      <c r="F697" s="134"/>
      <c r="G697" s="134"/>
      <c r="H697" s="135"/>
      <c r="I697" s="134"/>
      <c r="J697" s="134"/>
      <c r="K697" s="134"/>
      <c r="L697" s="134"/>
      <c r="M697" s="134"/>
      <c r="N697" s="134"/>
      <c r="O697" s="134"/>
      <c r="P697" s="136"/>
      <c r="Q697" s="134"/>
      <c r="R697" s="134"/>
      <c r="U697" s="68"/>
      <c r="CP697" s="68"/>
      <c r="DH697" s="68"/>
    </row>
    <row r="698" spans="1:112" ht="15">
      <c r="A698" s="133"/>
      <c r="B698" s="134"/>
      <c r="C698" s="134"/>
      <c r="D698" s="134"/>
      <c r="E698" s="135"/>
      <c r="F698" s="134"/>
      <c r="G698" s="134"/>
      <c r="H698" s="135"/>
      <c r="I698" s="134"/>
      <c r="J698" s="134"/>
      <c r="K698" s="134"/>
      <c r="L698" s="134"/>
      <c r="M698" s="134"/>
      <c r="N698" s="134"/>
      <c r="O698" s="134"/>
      <c r="P698" s="136"/>
      <c r="Q698" s="134"/>
      <c r="R698" s="134"/>
      <c r="U698" s="68"/>
      <c r="CP698" s="68"/>
      <c r="DH698" s="68"/>
    </row>
    <row r="699" spans="1:112" ht="15">
      <c r="A699" s="133"/>
      <c r="B699" s="134"/>
      <c r="C699" s="134"/>
      <c r="D699" s="134"/>
      <c r="E699" s="135"/>
      <c r="F699" s="134"/>
      <c r="G699" s="134"/>
      <c r="H699" s="135"/>
      <c r="I699" s="134"/>
      <c r="J699" s="134"/>
      <c r="K699" s="134"/>
      <c r="L699" s="134"/>
      <c r="M699" s="134"/>
      <c r="N699" s="134"/>
      <c r="O699" s="134"/>
      <c r="P699" s="136"/>
      <c r="Q699" s="134"/>
      <c r="R699" s="134"/>
      <c r="U699" s="68"/>
      <c r="CP699" s="68"/>
      <c r="DH699" s="68"/>
    </row>
    <row r="700" spans="1:112" ht="15">
      <c r="A700" s="133"/>
      <c r="B700" s="134"/>
      <c r="C700" s="134"/>
      <c r="D700" s="134"/>
      <c r="E700" s="135"/>
      <c r="F700" s="134"/>
      <c r="G700" s="134"/>
      <c r="H700" s="135"/>
      <c r="I700" s="134"/>
      <c r="J700" s="134"/>
      <c r="K700" s="134"/>
      <c r="L700" s="134"/>
      <c r="M700" s="134"/>
      <c r="N700" s="134"/>
      <c r="O700" s="134"/>
      <c r="P700" s="136"/>
      <c r="Q700" s="134"/>
      <c r="R700" s="134"/>
      <c r="U700" s="68"/>
      <c r="CP700" s="68"/>
      <c r="DH700" s="68"/>
    </row>
    <row r="701" spans="1:112" ht="15">
      <c r="A701" s="133"/>
      <c r="B701" s="134"/>
      <c r="C701" s="134"/>
      <c r="D701" s="134"/>
      <c r="E701" s="135"/>
      <c r="F701" s="134"/>
      <c r="G701" s="134"/>
      <c r="H701" s="135"/>
      <c r="I701" s="134"/>
      <c r="J701" s="134"/>
      <c r="K701" s="134"/>
      <c r="L701" s="134"/>
      <c r="M701" s="134"/>
      <c r="N701" s="134"/>
      <c r="O701" s="134"/>
      <c r="P701" s="136"/>
      <c r="Q701" s="134"/>
      <c r="R701" s="134"/>
      <c r="U701" s="68"/>
      <c r="CP701" s="68"/>
      <c r="DH701" s="68"/>
    </row>
    <row r="702" spans="1:112" ht="15">
      <c r="A702" s="133"/>
      <c r="B702" s="134"/>
      <c r="C702" s="134"/>
      <c r="D702" s="134"/>
      <c r="E702" s="135"/>
      <c r="F702" s="134"/>
      <c r="G702" s="134"/>
      <c r="H702" s="135"/>
      <c r="I702" s="134"/>
      <c r="J702" s="134"/>
      <c r="K702" s="134"/>
      <c r="L702" s="134"/>
      <c r="M702" s="134"/>
      <c r="N702" s="134"/>
      <c r="O702" s="134"/>
      <c r="P702" s="136"/>
      <c r="Q702" s="134"/>
      <c r="R702" s="134"/>
      <c r="U702" s="68"/>
      <c r="CP702" s="68"/>
      <c r="DH702" s="68"/>
    </row>
    <row r="703" spans="1:112" ht="15">
      <c r="A703" s="133"/>
      <c r="B703" s="134"/>
      <c r="C703" s="134"/>
      <c r="D703" s="134"/>
      <c r="E703" s="135"/>
      <c r="F703" s="134"/>
      <c r="G703" s="134"/>
      <c r="H703" s="135"/>
      <c r="I703" s="134"/>
      <c r="J703" s="134"/>
      <c r="K703" s="134"/>
      <c r="L703" s="134"/>
      <c r="M703" s="134"/>
      <c r="N703" s="134"/>
      <c r="O703" s="134"/>
      <c r="P703" s="136"/>
      <c r="Q703" s="134"/>
      <c r="R703" s="134"/>
      <c r="U703" s="68"/>
      <c r="CP703" s="68"/>
      <c r="DH703" s="68"/>
    </row>
    <row r="704" spans="1:112" ht="15">
      <c r="A704" s="133"/>
      <c r="B704" s="134"/>
      <c r="C704" s="134"/>
      <c r="D704" s="134"/>
      <c r="E704" s="135"/>
      <c r="F704" s="134"/>
      <c r="G704" s="134"/>
      <c r="H704" s="135"/>
      <c r="I704" s="134"/>
      <c r="J704" s="134"/>
      <c r="K704" s="134"/>
      <c r="L704" s="134"/>
      <c r="M704" s="134"/>
      <c r="N704" s="134"/>
      <c r="O704" s="134"/>
      <c r="P704" s="136"/>
      <c r="Q704" s="134"/>
      <c r="R704" s="134"/>
      <c r="U704" s="68"/>
      <c r="CP704" s="68"/>
      <c r="DH704" s="68"/>
    </row>
    <row r="705" spans="1:112" ht="15">
      <c r="A705" s="133"/>
      <c r="B705" s="134"/>
      <c r="C705" s="134"/>
      <c r="D705" s="134"/>
      <c r="E705" s="135"/>
      <c r="F705" s="134"/>
      <c r="G705" s="134"/>
      <c r="H705" s="135"/>
      <c r="I705" s="134"/>
      <c r="J705" s="134"/>
      <c r="K705" s="134"/>
      <c r="L705" s="134"/>
      <c r="M705" s="134"/>
      <c r="N705" s="134"/>
      <c r="O705" s="134"/>
      <c r="P705" s="136"/>
      <c r="Q705" s="134"/>
      <c r="R705" s="134"/>
      <c r="U705" s="68"/>
      <c r="CP705" s="68"/>
      <c r="DH705" s="68"/>
    </row>
    <row r="706" spans="1:112" ht="15">
      <c r="A706" s="133"/>
      <c r="B706" s="134"/>
      <c r="C706" s="134"/>
      <c r="D706" s="134"/>
      <c r="E706" s="135"/>
      <c r="F706" s="134"/>
      <c r="G706" s="134"/>
      <c r="H706" s="135"/>
      <c r="I706" s="134"/>
      <c r="J706" s="134"/>
      <c r="K706" s="134"/>
      <c r="L706" s="134"/>
      <c r="M706" s="134"/>
      <c r="N706" s="134"/>
      <c r="O706" s="134"/>
      <c r="P706" s="136"/>
      <c r="Q706" s="134"/>
      <c r="R706" s="134"/>
      <c r="U706" s="68"/>
      <c r="CP706" s="68"/>
      <c r="DH706" s="68"/>
    </row>
    <row r="707" spans="1:112" ht="15">
      <c r="A707" s="133"/>
      <c r="B707" s="134"/>
      <c r="C707" s="134"/>
      <c r="D707" s="134"/>
      <c r="E707" s="135"/>
      <c r="F707" s="134"/>
      <c r="G707" s="134"/>
      <c r="H707" s="135"/>
      <c r="I707" s="134"/>
      <c r="J707" s="134"/>
      <c r="K707" s="134"/>
      <c r="L707" s="134"/>
      <c r="M707" s="134"/>
      <c r="N707" s="134"/>
      <c r="O707" s="134"/>
      <c r="P707" s="136"/>
      <c r="Q707" s="134"/>
      <c r="R707" s="134"/>
      <c r="U707" s="68"/>
      <c r="CP707" s="68"/>
      <c r="DH707" s="68"/>
    </row>
    <row r="708" spans="1:112" ht="15">
      <c r="A708" s="133"/>
      <c r="B708" s="134"/>
      <c r="C708" s="134"/>
      <c r="D708" s="134"/>
      <c r="E708" s="135"/>
      <c r="F708" s="134"/>
      <c r="G708" s="134"/>
      <c r="H708" s="135"/>
      <c r="I708" s="134"/>
      <c r="J708" s="134"/>
      <c r="K708" s="134"/>
      <c r="L708" s="134"/>
      <c r="M708" s="134"/>
      <c r="N708" s="134"/>
      <c r="O708" s="134"/>
      <c r="P708" s="136"/>
      <c r="Q708" s="134"/>
      <c r="R708" s="134"/>
      <c r="U708" s="68"/>
      <c r="CP708" s="68"/>
      <c r="DH708" s="68"/>
    </row>
    <row r="709" spans="1:112" ht="15">
      <c r="A709" s="133"/>
      <c r="B709" s="134"/>
      <c r="C709" s="134"/>
      <c r="D709" s="134"/>
      <c r="E709" s="135"/>
      <c r="F709" s="134"/>
      <c r="G709" s="134"/>
      <c r="H709" s="135"/>
      <c r="I709" s="134"/>
      <c r="J709" s="134"/>
      <c r="K709" s="134"/>
      <c r="L709" s="134"/>
      <c r="M709" s="134"/>
      <c r="N709" s="134"/>
      <c r="O709" s="134"/>
      <c r="P709" s="136"/>
      <c r="Q709" s="134"/>
      <c r="R709" s="134"/>
      <c r="U709" s="68"/>
      <c r="CP709" s="68"/>
      <c r="DH709" s="68"/>
    </row>
    <row r="710" spans="1:112" ht="15">
      <c r="A710" s="133"/>
      <c r="B710" s="134"/>
      <c r="C710" s="134"/>
      <c r="D710" s="134"/>
      <c r="E710" s="135"/>
      <c r="F710" s="134"/>
      <c r="G710" s="134"/>
      <c r="H710" s="135"/>
      <c r="I710" s="134"/>
      <c r="J710" s="134"/>
      <c r="K710" s="134"/>
      <c r="L710" s="134"/>
      <c r="M710" s="134"/>
      <c r="N710" s="134"/>
      <c r="O710" s="134"/>
      <c r="P710" s="136"/>
      <c r="Q710" s="134"/>
      <c r="R710" s="134"/>
      <c r="U710" s="68"/>
      <c r="CP710" s="68"/>
      <c r="DH710" s="68"/>
    </row>
    <row r="711" spans="1:112" ht="15">
      <c r="A711" s="133"/>
      <c r="B711" s="134"/>
      <c r="C711" s="134"/>
      <c r="D711" s="134"/>
      <c r="E711" s="135"/>
      <c r="F711" s="134"/>
      <c r="G711" s="134"/>
      <c r="H711" s="135"/>
      <c r="I711" s="134"/>
      <c r="J711" s="134"/>
      <c r="K711" s="134"/>
      <c r="L711" s="134"/>
      <c r="M711" s="134"/>
      <c r="N711" s="134"/>
      <c r="O711" s="134"/>
      <c r="P711" s="136"/>
      <c r="Q711" s="134"/>
      <c r="R711" s="134"/>
      <c r="U711" s="68"/>
      <c r="CP711" s="68"/>
      <c r="DH711" s="68"/>
    </row>
    <row r="712" spans="1:112" ht="15">
      <c r="A712" s="133"/>
      <c r="B712" s="134"/>
      <c r="C712" s="134"/>
      <c r="D712" s="134"/>
      <c r="E712" s="135"/>
      <c r="F712" s="134"/>
      <c r="G712" s="134"/>
      <c r="H712" s="135"/>
      <c r="I712" s="134"/>
      <c r="J712" s="134"/>
      <c r="K712" s="134"/>
      <c r="L712" s="134"/>
      <c r="M712" s="134"/>
      <c r="N712" s="134"/>
      <c r="O712" s="134"/>
      <c r="P712" s="136"/>
      <c r="Q712" s="134"/>
      <c r="R712" s="134"/>
      <c r="U712" s="68"/>
      <c r="CP712" s="68"/>
      <c r="DH712" s="68"/>
    </row>
    <row r="713" spans="1:112" ht="15">
      <c r="A713" s="133"/>
      <c r="B713" s="134"/>
      <c r="C713" s="134"/>
      <c r="D713" s="134"/>
      <c r="E713" s="135"/>
      <c r="F713" s="134"/>
      <c r="G713" s="134"/>
      <c r="H713" s="135"/>
      <c r="I713" s="134"/>
      <c r="J713" s="134"/>
      <c r="K713" s="134"/>
      <c r="L713" s="134"/>
      <c r="M713" s="134"/>
      <c r="N713" s="134"/>
      <c r="O713" s="134"/>
      <c r="P713" s="136"/>
      <c r="Q713" s="134"/>
      <c r="R713" s="134"/>
      <c r="U713" s="68"/>
      <c r="CP713" s="68"/>
      <c r="DH713" s="68"/>
    </row>
    <row r="714" spans="1:112" ht="15">
      <c r="A714" s="133"/>
      <c r="B714" s="134"/>
      <c r="C714" s="134"/>
      <c r="D714" s="134"/>
      <c r="E714" s="135"/>
      <c r="F714" s="134"/>
      <c r="G714" s="134"/>
      <c r="H714" s="135"/>
      <c r="I714" s="134"/>
      <c r="J714" s="134"/>
      <c r="K714" s="134"/>
      <c r="L714" s="134"/>
      <c r="M714" s="134"/>
      <c r="N714" s="134"/>
      <c r="O714" s="134"/>
      <c r="P714" s="136"/>
      <c r="Q714" s="134"/>
      <c r="R714" s="134"/>
      <c r="U714" s="68"/>
      <c r="CP714" s="68"/>
      <c r="DH714" s="68"/>
    </row>
    <row r="715" spans="1:112" ht="15">
      <c r="A715" s="133"/>
      <c r="B715" s="134"/>
      <c r="C715" s="134"/>
      <c r="D715" s="134"/>
      <c r="E715" s="135"/>
      <c r="F715" s="134"/>
      <c r="G715" s="134"/>
      <c r="H715" s="135"/>
      <c r="I715" s="134"/>
      <c r="J715" s="134"/>
      <c r="K715" s="134"/>
      <c r="L715" s="134"/>
      <c r="M715" s="134"/>
      <c r="N715" s="134"/>
      <c r="O715" s="134"/>
      <c r="P715" s="136"/>
      <c r="Q715" s="134"/>
      <c r="R715" s="134"/>
      <c r="U715" s="68"/>
      <c r="CP715" s="68"/>
      <c r="DH715" s="68"/>
    </row>
    <row r="716" spans="1:112" ht="15">
      <c r="A716" s="133"/>
      <c r="B716" s="134"/>
      <c r="C716" s="134"/>
      <c r="D716" s="134"/>
      <c r="E716" s="135"/>
      <c r="F716" s="134"/>
      <c r="G716" s="134"/>
      <c r="H716" s="135"/>
      <c r="I716" s="134"/>
      <c r="J716" s="134"/>
      <c r="K716" s="134"/>
      <c r="L716" s="134"/>
      <c r="M716" s="134"/>
      <c r="N716" s="134"/>
      <c r="O716" s="134"/>
      <c r="P716" s="136"/>
      <c r="Q716" s="134"/>
      <c r="R716" s="134"/>
      <c r="U716" s="68"/>
      <c r="CP716" s="68"/>
      <c r="DH716" s="68"/>
    </row>
    <row r="717" spans="1:112" ht="15">
      <c r="A717" s="133"/>
      <c r="B717" s="134"/>
      <c r="C717" s="134"/>
      <c r="D717" s="134"/>
      <c r="E717" s="135"/>
      <c r="F717" s="134"/>
      <c r="G717" s="134"/>
      <c r="H717" s="135"/>
      <c r="I717" s="134"/>
      <c r="J717" s="134"/>
      <c r="K717" s="134"/>
      <c r="L717" s="134"/>
      <c r="M717" s="134"/>
      <c r="N717" s="134"/>
      <c r="O717" s="134"/>
      <c r="P717" s="136"/>
      <c r="Q717" s="134"/>
      <c r="R717" s="134"/>
      <c r="U717" s="68"/>
      <c r="CP717" s="68"/>
      <c r="DH717" s="68"/>
    </row>
    <row r="718" spans="1:112" ht="15">
      <c r="A718" s="133"/>
      <c r="B718" s="134"/>
      <c r="C718" s="134"/>
      <c r="D718" s="134"/>
      <c r="E718" s="135"/>
      <c r="F718" s="134"/>
      <c r="G718" s="134"/>
      <c r="H718" s="135"/>
      <c r="I718" s="134"/>
      <c r="J718" s="134"/>
      <c r="K718" s="134"/>
      <c r="L718" s="134"/>
      <c r="M718" s="134"/>
      <c r="N718" s="134"/>
      <c r="O718" s="134"/>
      <c r="P718" s="136"/>
      <c r="Q718" s="134"/>
      <c r="R718" s="134"/>
      <c r="U718" s="68"/>
      <c r="CP718" s="68"/>
      <c r="DH718" s="68"/>
    </row>
    <row r="719" spans="1:112" ht="15">
      <c r="A719" s="133"/>
      <c r="B719" s="134"/>
      <c r="C719" s="134"/>
      <c r="D719" s="134"/>
      <c r="E719" s="135"/>
      <c r="F719" s="134"/>
      <c r="G719" s="134"/>
      <c r="H719" s="135"/>
      <c r="I719" s="134"/>
      <c r="J719" s="134"/>
      <c r="K719" s="134"/>
      <c r="L719" s="134"/>
      <c r="M719" s="134"/>
      <c r="N719" s="134"/>
      <c r="O719" s="134"/>
      <c r="P719" s="136"/>
      <c r="Q719" s="134"/>
      <c r="R719" s="134"/>
      <c r="U719" s="68"/>
      <c r="CP719" s="68"/>
      <c r="DH719" s="68"/>
    </row>
    <row r="720" spans="1:112" ht="15">
      <c r="A720" s="133"/>
      <c r="B720" s="134"/>
      <c r="C720" s="134"/>
      <c r="D720" s="134"/>
      <c r="E720" s="135"/>
      <c r="F720" s="134"/>
      <c r="G720" s="134"/>
      <c r="H720" s="135"/>
      <c r="I720" s="134"/>
      <c r="J720" s="134"/>
      <c r="K720" s="134"/>
      <c r="L720" s="134"/>
      <c r="M720" s="134"/>
      <c r="N720" s="134"/>
      <c r="O720" s="134"/>
      <c r="P720" s="136"/>
      <c r="Q720" s="134"/>
      <c r="R720" s="134"/>
      <c r="U720" s="68"/>
      <c r="CP720" s="68"/>
      <c r="DH720" s="68"/>
    </row>
    <row r="721" spans="1:112" ht="15">
      <c r="A721" s="133"/>
      <c r="B721" s="134"/>
      <c r="C721" s="134"/>
      <c r="D721" s="134"/>
      <c r="E721" s="135"/>
      <c r="F721" s="134"/>
      <c r="G721" s="134"/>
      <c r="H721" s="135"/>
      <c r="I721" s="134"/>
      <c r="J721" s="134"/>
      <c r="K721" s="134"/>
      <c r="L721" s="134"/>
      <c r="M721" s="134"/>
      <c r="N721" s="134"/>
      <c r="O721" s="134"/>
      <c r="P721" s="136"/>
      <c r="Q721" s="134"/>
      <c r="R721" s="134"/>
      <c r="U721" s="68"/>
      <c r="CP721" s="68"/>
      <c r="DH721" s="68"/>
    </row>
    <row r="722" spans="1:112" ht="15">
      <c r="A722" s="133"/>
      <c r="B722" s="134"/>
      <c r="C722" s="134"/>
      <c r="D722" s="134"/>
      <c r="E722" s="135"/>
      <c r="F722" s="134"/>
      <c r="G722" s="134"/>
      <c r="H722" s="135"/>
      <c r="I722" s="134"/>
      <c r="J722" s="134"/>
      <c r="K722" s="134"/>
      <c r="L722" s="134"/>
      <c r="M722" s="134"/>
      <c r="N722" s="134"/>
      <c r="O722" s="134"/>
      <c r="P722" s="136"/>
      <c r="Q722" s="134"/>
      <c r="R722" s="134"/>
      <c r="U722" s="68"/>
      <c r="CP722" s="68"/>
      <c r="DH722" s="68"/>
    </row>
    <row r="723" spans="1:112" ht="15">
      <c r="A723" s="133"/>
      <c r="B723" s="134"/>
      <c r="C723" s="134"/>
      <c r="D723" s="134"/>
      <c r="E723" s="135"/>
      <c r="F723" s="134"/>
      <c r="G723" s="134"/>
      <c r="H723" s="135"/>
      <c r="I723" s="134"/>
      <c r="J723" s="134"/>
      <c r="K723" s="134"/>
      <c r="L723" s="134"/>
      <c r="M723" s="134"/>
      <c r="N723" s="134"/>
      <c r="O723" s="134"/>
      <c r="P723" s="136"/>
      <c r="Q723" s="134"/>
      <c r="R723" s="134"/>
      <c r="U723" s="68"/>
      <c r="CP723" s="68"/>
      <c r="DH723" s="68"/>
    </row>
    <row r="724" spans="1:112" ht="15">
      <c r="A724" s="133"/>
      <c r="B724" s="134"/>
      <c r="C724" s="134"/>
      <c r="D724" s="134"/>
      <c r="E724" s="135"/>
      <c r="F724" s="134"/>
      <c r="G724" s="134"/>
      <c r="H724" s="135"/>
      <c r="I724" s="134"/>
      <c r="J724" s="134"/>
      <c r="K724" s="134"/>
      <c r="L724" s="134"/>
      <c r="M724" s="134"/>
      <c r="N724" s="134"/>
      <c r="O724" s="134"/>
      <c r="P724" s="136"/>
      <c r="Q724" s="134"/>
      <c r="R724" s="134"/>
      <c r="U724" s="68"/>
      <c r="CP724" s="68"/>
      <c r="DH724" s="68"/>
    </row>
    <row r="725" spans="1:112" ht="15">
      <c r="A725" s="133"/>
      <c r="B725" s="134"/>
      <c r="C725" s="134"/>
      <c r="D725" s="134"/>
      <c r="E725" s="135"/>
      <c r="F725" s="134"/>
      <c r="G725" s="134"/>
      <c r="H725" s="135"/>
      <c r="I725" s="134"/>
      <c r="J725" s="134"/>
      <c r="K725" s="134"/>
      <c r="L725" s="134"/>
      <c r="M725" s="134"/>
      <c r="N725" s="134"/>
      <c r="O725" s="134"/>
      <c r="P725" s="136"/>
      <c r="Q725" s="134"/>
      <c r="R725" s="134"/>
      <c r="U725" s="68"/>
      <c r="CP725" s="68"/>
      <c r="DH725" s="68"/>
    </row>
    <row r="726" spans="1:112" ht="15">
      <c r="A726" s="133"/>
      <c r="B726" s="134"/>
      <c r="C726" s="134"/>
      <c r="D726" s="134"/>
      <c r="E726" s="135"/>
      <c r="F726" s="134"/>
      <c r="G726" s="134"/>
      <c r="H726" s="135"/>
      <c r="I726" s="134"/>
      <c r="J726" s="134"/>
      <c r="K726" s="134"/>
      <c r="L726" s="134"/>
      <c r="M726" s="134"/>
      <c r="N726" s="134"/>
      <c r="O726" s="134"/>
      <c r="P726" s="136"/>
      <c r="Q726" s="134"/>
      <c r="R726" s="134"/>
      <c r="U726" s="68"/>
      <c r="CP726" s="68"/>
      <c r="DH726" s="68"/>
    </row>
    <row r="727" spans="1:112" ht="15">
      <c r="A727" s="133"/>
      <c r="B727" s="134"/>
      <c r="C727" s="134"/>
      <c r="D727" s="134"/>
      <c r="E727" s="135"/>
      <c r="F727" s="134"/>
      <c r="G727" s="134"/>
      <c r="H727" s="135"/>
      <c r="I727" s="134"/>
      <c r="J727" s="134"/>
      <c r="K727" s="134"/>
      <c r="L727" s="134"/>
      <c r="M727" s="134"/>
      <c r="N727" s="134"/>
      <c r="O727" s="134"/>
      <c r="P727" s="136"/>
      <c r="Q727" s="134"/>
      <c r="R727" s="134"/>
      <c r="U727" s="68"/>
      <c r="CP727" s="68"/>
      <c r="DH727" s="68"/>
    </row>
    <row r="728" spans="1:112" ht="15">
      <c r="A728" s="133"/>
      <c r="B728" s="134"/>
      <c r="C728" s="134"/>
      <c r="D728" s="134"/>
      <c r="E728" s="135"/>
      <c r="F728" s="134"/>
      <c r="G728" s="134"/>
      <c r="H728" s="135"/>
      <c r="I728" s="134"/>
      <c r="J728" s="134"/>
      <c r="K728" s="134"/>
      <c r="L728" s="134"/>
      <c r="M728" s="134"/>
      <c r="N728" s="134"/>
      <c r="O728" s="134"/>
      <c r="P728" s="136"/>
      <c r="Q728" s="134"/>
      <c r="R728" s="134"/>
      <c r="U728" s="68"/>
      <c r="CP728" s="68"/>
      <c r="DH728" s="68"/>
    </row>
    <row r="729" spans="1:112" ht="15">
      <c r="A729" s="133"/>
      <c r="B729" s="134"/>
      <c r="C729" s="134"/>
      <c r="D729" s="134"/>
      <c r="E729" s="135"/>
      <c r="F729" s="134"/>
      <c r="G729" s="134"/>
      <c r="H729" s="135"/>
      <c r="I729" s="134"/>
      <c r="J729" s="134"/>
      <c r="K729" s="134"/>
      <c r="L729" s="134"/>
      <c r="M729" s="134"/>
      <c r="N729" s="134"/>
      <c r="O729" s="134"/>
      <c r="P729" s="136"/>
      <c r="Q729" s="134"/>
      <c r="R729" s="134"/>
      <c r="U729" s="68"/>
      <c r="CP729" s="68"/>
      <c r="DH729" s="68"/>
    </row>
    <row r="730" spans="1:112" ht="15">
      <c r="A730" s="133"/>
      <c r="B730" s="134"/>
      <c r="C730" s="134"/>
      <c r="D730" s="134"/>
      <c r="E730" s="135"/>
      <c r="F730" s="134"/>
      <c r="G730" s="134"/>
      <c r="H730" s="135"/>
      <c r="I730" s="134"/>
      <c r="J730" s="134"/>
      <c r="K730" s="134"/>
      <c r="L730" s="134"/>
      <c r="M730" s="134"/>
      <c r="N730" s="134"/>
      <c r="O730" s="134"/>
      <c r="P730" s="136"/>
      <c r="Q730" s="134"/>
      <c r="R730" s="134"/>
      <c r="U730" s="68"/>
      <c r="CP730" s="68"/>
      <c r="DH730" s="68"/>
    </row>
    <row r="731" spans="1:112" ht="15">
      <c r="A731" s="133"/>
      <c r="B731" s="134"/>
      <c r="C731" s="134"/>
      <c r="D731" s="134"/>
      <c r="E731" s="135"/>
      <c r="F731" s="134"/>
      <c r="G731" s="134"/>
      <c r="H731" s="135"/>
      <c r="I731" s="134"/>
      <c r="J731" s="134"/>
      <c r="K731" s="134"/>
      <c r="L731" s="134"/>
      <c r="M731" s="134"/>
      <c r="N731" s="134"/>
      <c r="O731" s="134"/>
      <c r="P731" s="136"/>
      <c r="Q731" s="134"/>
      <c r="R731" s="134"/>
      <c r="U731" s="68"/>
      <c r="CP731" s="68"/>
      <c r="DH731" s="68"/>
    </row>
    <row r="732" spans="1:112" ht="15">
      <c r="A732" s="133"/>
      <c r="B732" s="134"/>
      <c r="C732" s="134"/>
      <c r="D732" s="134"/>
      <c r="E732" s="135"/>
      <c r="F732" s="134"/>
      <c r="G732" s="134"/>
      <c r="H732" s="135"/>
      <c r="I732" s="134"/>
      <c r="J732" s="134"/>
      <c r="K732" s="134"/>
      <c r="L732" s="134"/>
      <c r="M732" s="134"/>
      <c r="N732" s="134"/>
      <c r="O732" s="134"/>
      <c r="P732" s="136"/>
      <c r="Q732" s="134"/>
      <c r="R732" s="134"/>
      <c r="U732" s="68"/>
      <c r="CP732" s="68"/>
      <c r="DH732" s="68"/>
    </row>
    <row r="733" spans="1:112" ht="15">
      <c r="A733" s="133"/>
      <c r="B733" s="134"/>
      <c r="C733" s="134"/>
      <c r="D733" s="134"/>
      <c r="E733" s="135"/>
      <c r="F733" s="134"/>
      <c r="G733" s="134"/>
      <c r="H733" s="135"/>
      <c r="I733" s="134"/>
      <c r="J733" s="134"/>
      <c r="K733" s="134"/>
      <c r="L733" s="134"/>
      <c r="M733" s="134"/>
      <c r="N733" s="134"/>
      <c r="O733" s="134"/>
      <c r="P733" s="136"/>
      <c r="Q733" s="134"/>
      <c r="R733" s="134"/>
      <c r="U733" s="68"/>
      <c r="CP733" s="68"/>
      <c r="DH733" s="68"/>
    </row>
    <row r="734" spans="1:112" ht="15">
      <c r="A734" s="133"/>
      <c r="B734" s="134"/>
      <c r="C734" s="134"/>
      <c r="D734" s="134"/>
      <c r="E734" s="135"/>
      <c r="F734" s="134"/>
      <c r="G734" s="134"/>
      <c r="H734" s="135"/>
      <c r="I734" s="134"/>
      <c r="J734" s="134"/>
      <c r="K734" s="134"/>
      <c r="L734" s="134"/>
      <c r="M734" s="134"/>
      <c r="N734" s="134"/>
      <c r="O734" s="134"/>
      <c r="P734" s="136"/>
      <c r="Q734" s="134"/>
      <c r="R734" s="134"/>
      <c r="U734" s="68"/>
      <c r="CP734" s="68"/>
      <c r="DH734" s="68"/>
    </row>
    <row r="735" spans="1:112" ht="15">
      <c r="A735" s="133"/>
      <c r="B735" s="134"/>
      <c r="C735" s="134"/>
      <c r="D735" s="134"/>
      <c r="E735" s="135"/>
      <c r="F735" s="134"/>
      <c r="G735" s="134"/>
      <c r="H735" s="135"/>
      <c r="I735" s="134"/>
      <c r="J735" s="134"/>
      <c r="K735" s="134"/>
      <c r="L735" s="134"/>
      <c r="M735" s="134"/>
      <c r="N735" s="134"/>
      <c r="O735" s="134"/>
      <c r="P735" s="136"/>
      <c r="Q735" s="134"/>
      <c r="R735" s="134"/>
      <c r="U735" s="68"/>
      <c r="CP735" s="68"/>
      <c r="DH735" s="68"/>
    </row>
    <row r="736" spans="1:112" ht="15">
      <c r="A736" s="133"/>
      <c r="B736" s="134"/>
      <c r="C736" s="134"/>
      <c r="D736" s="134"/>
      <c r="E736" s="135"/>
      <c r="F736" s="134"/>
      <c r="G736" s="134"/>
      <c r="H736" s="135"/>
      <c r="I736" s="134"/>
      <c r="J736" s="134"/>
      <c r="K736" s="134"/>
      <c r="L736" s="134"/>
      <c r="M736" s="134"/>
      <c r="N736" s="134"/>
      <c r="O736" s="134"/>
      <c r="P736" s="136"/>
      <c r="Q736" s="134"/>
      <c r="R736" s="134"/>
      <c r="U736" s="68"/>
      <c r="CP736" s="68"/>
      <c r="DH736" s="68"/>
    </row>
    <row r="737" spans="1:112" ht="15">
      <c r="A737" s="133"/>
      <c r="B737" s="134"/>
      <c r="C737" s="134"/>
      <c r="D737" s="134"/>
      <c r="E737" s="135"/>
      <c r="F737" s="134"/>
      <c r="G737" s="134"/>
      <c r="H737" s="135"/>
      <c r="I737" s="134"/>
      <c r="J737" s="134"/>
      <c r="K737" s="134"/>
      <c r="L737" s="134"/>
      <c r="M737" s="134"/>
      <c r="N737" s="134"/>
      <c r="O737" s="134"/>
      <c r="P737" s="136"/>
      <c r="Q737" s="134"/>
      <c r="R737" s="134"/>
      <c r="U737" s="68"/>
      <c r="CP737" s="68"/>
      <c r="DH737" s="68"/>
    </row>
    <row r="738" spans="1:112" ht="15">
      <c r="A738" s="133"/>
      <c r="B738" s="134"/>
      <c r="C738" s="134"/>
      <c r="D738" s="134"/>
      <c r="E738" s="135"/>
      <c r="F738" s="134"/>
      <c r="G738" s="134"/>
      <c r="H738" s="135"/>
      <c r="I738" s="134"/>
      <c r="J738" s="134"/>
      <c r="K738" s="134"/>
      <c r="L738" s="134"/>
      <c r="M738" s="134"/>
      <c r="N738" s="134"/>
      <c r="O738" s="134"/>
      <c r="P738" s="136"/>
      <c r="Q738" s="134"/>
      <c r="R738" s="134"/>
      <c r="U738" s="68"/>
      <c r="CP738" s="68"/>
      <c r="DH738" s="68"/>
    </row>
    <row r="739" spans="1:112" ht="15">
      <c r="A739" s="133"/>
      <c r="B739" s="134"/>
      <c r="C739" s="134"/>
      <c r="D739" s="134"/>
      <c r="E739" s="135"/>
      <c r="F739" s="134"/>
      <c r="G739" s="134"/>
      <c r="H739" s="135"/>
      <c r="I739" s="134"/>
      <c r="J739" s="134"/>
      <c r="K739" s="134"/>
      <c r="L739" s="134"/>
      <c r="M739" s="134"/>
      <c r="N739" s="134"/>
      <c r="O739" s="134"/>
      <c r="P739" s="136"/>
      <c r="Q739" s="134"/>
      <c r="R739" s="134"/>
      <c r="U739" s="68"/>
      <c r="CP739" s="68"/>
      <c r="DH739" s="68"/>
    </row>
    <row r="740" spans="1:112" ht="15">
      <c r="A740" s="133"/>
      <c r="B740" s="134"/>
      <c r="C740" s="134"/>
      <c r="D740" s="134"/>
      <c r="E740" s="135"/>
      <c r="F740" s="134"/>
      <c r="G740" s="134"/>
      <c r="H740" s="135"/>
      <c r="I740" s="134"/>
      <c r="J740" s="134"/>
      <c r="K740" s="134"/>
      <c r="L740" s="134"/>
      <c r="M740" s="134"/>
      <c r="N740" s="134"/>
      <c r="O740" s="134"/>
      <c r="P740" s="136"/>
      <c r="Q740" s="134"/>
      <c r="R740" s="134"/>
      <c r="U740" s="68"/>
      <c r="CP740" s="68"/>
      <c r="DH740" s="68"/>
    </row>
    <row r="741" spans="1:112" ht="15">
      <c r="A741" s="133"/>
      <c r="B741" s="134"/>
      <c r="C741" s="134"/>
      <c r="D741" s="134"/>
      <c r="E741" s="135"/>
      <c r="F741" s="134"/>
      <c r="G741" s="134"/>
      <c r="H741" s="135"/>
      <c r="I741" s="134"/>
      <c r="J741" s="134"/>
      <c r="K741" s="134"/>
      <c r="L741" s="134"/>
      <c r="M741" s="134"/>
      <c r="N741" s="134"/>
      <c r="O741" s="134"/>
      <c r="P741" s="136"/>
      <c r="Q741" s="134"/>
      <c r="R741" s="134"/>
      <c r="U741" s="68"/>
      <c r="CP741" s="68"/>
      <c r="DH741" s="68"/>
    </row>
    <row r="742" spans="1:112" ht="15">
      <c r="A742" s="133"/>
      <c r="B742" s="134"/>
      <c r="C742" s="134"/>
      <c r="D742" s="134"/>
      <c r="E742" s="135"/>
      <c r="F742" s="134"/>
      <c r="G742" s="134"/>
      <c r="H742" s="135"/>
      <c r="I742" s="134"/>
      <c r="J742" s="134"/>
      <c r="K742" s="134"/>
      <c r="L742" s="134"/>
      <c r="M742" s="134"/>
      <c r="N742" s="134"/>
      <c r="O742" s="134"/>
      <c r="P742" s="136"/>
      <c r="Q742" s="134"/>
      <c r="R742" s="134"/>
      <c r="U742" s="68"/>
      <c r="CP742" s="68"/>
      <c r="DH742" s="68"/>
    </row>
    <row r="743" spans="1:112" ht="15">
      <c r="A743" s="133"/>
      <c r="B743" s="134"/>
      <c r="C743" s="134"/>
      <c r="D743" s="134"/>
      <c r="E743" s="135"/>
      <c r="F743" s="134"/>
      <c r="G743" s="134"/>
      <c r="H743" s="135"/>
      <c r="I743" s="134"/>
      <c r="J743" s="134"/>
      <c r="K743" s="134"/>
      <c r="L743" s="134"/>
      <c r="M743" s="134"/>
      <c r="N743" s="134"/>
      <c r="O743" s="134"/>
      <c r="P743" s="136"/>
      <c r="Q743" s="134"/>
      <c r="R743" s="134"/>
      <c r="U743" s="68"/>
      <c r="CP743" s="68"/>
      <c r="DH743" s="68"/>
    </row>
    <row r="744" spans="1:112" ht="15">
      <c r="A744" s="133"/>
      <c r="B744" s="134"/>
      <c r="C744" s="134"/>
      <c r="D744" s="134"/>
      <c r="E744" s="135"/>
      <c r="F744" s="134"/>
      <c r="G744" s="134"/>
      <c r="H744" s="135"/>
      <c r="I744" s="134"/>
      <c r="J744" s="134"/>
      <c r="K744" s="134"/>
      <c r="L744" s="134"/>
      <c r="M744" s="134"/>
      <c r="N744" s="134"/>
      <c r="O744" s="134"/>
      <c r="P744" s="136"/>
      <c r="Q744" s="134"/>
      <c r="R744" s="134"/>
      <c r="U744" s="68"/>
      <c r="CP744" s="68"/>
      <c r="DH744" s="68"/>
    </row>
    <row r="745" spans="1:112" ht="15">
      <c r="A745" s="133"/>
      <c r="B745" s="134"/>
      <c r="C745" s="134"/>
      <c r="D745" s="134"/>
      <c r="E745" s="135"/>
      <c r="F745" s="134"/>
      <c r="G745" s="134"/>
      <c r="H745" s="135"/>
      <c r="I745" s="134"/>
      <c r="J745" s="134"/>
      <c r="K745" s="134"/>
      <c r="L745" s="134"/>
      <c r="M745" s="134"/>
      <c r="N745" s="134"/>
      <c r="O745" s="134"/>
      <c r="P745" s="136"/>
      <c r="Q745" s="134"/>
      <c r="R745" s="134"/>
      <c r="U745" s="68"/>
      <c r="CP745" s="68"/>
      <c r="DH745" s="68"/>
    </row>
    <row r="746" spans="1:113" ht="15">
      <c r="A746" s="133"/>
      <c r="B746" s="134"/>
      <c r="C746" s="134"/>
      <c r="D746" s="134"/>
      <c r="E746" s="135"/>
      <c r="F746" s="134"/>
      <c r="G746" s="134"/>
      <c r="H746" s="135"/>
      <c r="I746" s="134"/>
      <c r="J746" s="134"/>
      <c r="K746" s="134"/>
      <c r="L746" s="134"/>
      <c r="M746" s="134"/>
      <c r="N746" s="134"/>
      <c r="O746" s="134"/>
      <c r="P746" s="136"/>
      <c r="Q746" s="134"/>
      <c r="R746" s="134"/>
      <c r="U746" s="68"/>
      <c r="CP746" s="68"/>
      <c r="DH746" s="68"/>
      <c r="DI746" s="68"/>
    </row>
    <row r="747" spans="1:112" ht="15">
      <c r="A747" s="133"/>
      <c r="B747" s="134"/>
      <c r="C747" s="134"/>
      <c r="D747" s="134"/>
      <c r="E747" s="135"/>
      <c r="F747" s="134"/>
      <c r="G747" s="134"/>
      <c r="H747" s="135"/>
      <c r="I747" s="134"/>
      <c r="J747" s="134"/>
      <c r="K747" s="134"/>
      <c r="L747" s="134"/>
      <c r="M747" s="134"/>
      <c r="N747" s="134"/>
      <c r="O747" s="134"/>
      <c r="P747" s="136"/>
      <c r="Q747" s="134"/>
      <c r="R747" s="134"/>
      <c r="U747" s="68"/>
      <c r="CP747" s="68"/>
      <c r="DH747" s="68"/>
    </row>
    <row r="748" spans="1:112" ht="15">
      <c r="A748" s="133"/>
      <c r="B748" s="134"/>
      <c r="C748" s="134"/>
      <c r="D748" s="134"/>
      <c r="E748" s="135"/>
      <c r="F748" s="134"/>
      <c r="G748" s="134"/>
      <c r="H748" s="135"/>
      <c r="I748" s="134"/>
      <c r="J748" s="134"/>
      <c r="K748" s="134"/>
      <c r="L748" s="134"/>
      <c r="M748" s="134"/>
      <c r="N748" s="134"/>
      <c r="O748" s="134"/>
      <c r="P748" s="136"/>
      <c r="Q748" s="134"/>
      <c r="R748" s="134"/>
      <c r="U748" s="68"/>
      <c r="CP748" s="68"/>
      <c r="DH748" s="68"/>
    </row>
    <row r="749" spans="1:112" ht="15">
      <c r="A749" s="133"/>
      <c r="B749" s="134"/>
      <c r="C749" s="134"/>
      <c r="D749" s="134"/>
      <c r="E749" s="135"/>
      <c r="F749" s="134"/>
      <c r="G749" s="134"/>
      <c r="H749" s="135"/>
      <c r="I749" s="134"/>
      <c r="J749" s="134"/>
      <c r="K749" s="134"/>
      <c r="L749" s="134"/>
      <c r="M749" s="134"/>
      <c r="N749" s="134"/>
      <c r="O749" s="134"/>
      <c r="P749" s="136"/>
      <c r="Q749" s="134"/>
      <c r="R749" s="134"/>
      <c r="U749" s="68"/>
      <c r="CP749" s="68"/>
      <c r="DH749" s="68"/>
    </row>
    <row r="750" spans="1:112" ht="15">
      <c r="A750" s="133"/>
      <c r="B750" s="134"/>
      <c r="C750" s="134"/>
      <c r="D750" s="134"/>
      <c r="E750" s="135"/>
      <c r="F750" s="134"/>
      <c r="G750" s="134"/>
      <c r="H750" s="135"/>
      <c r="I750" s="134"/>
      <c r="J750" s="134"/>
      <c r="K750" s="134"/>
      <c r="L750" s="134"/>
      <c r="M750" s="134"/>
      <c r="N750" s="134"/>
      <c r="O750" s="134"/>
      <c r="P750" s="136"/>
      <c r="Q750" s="134"/>
      <c r="R750" s="134"/>
      <c r="U750" s="68"/>
      <c r="CP750" s="68"/>
      <c r="DH750" s="68"/>
    </row>
    <row r="751" spans="1:112" ht="15">
      <c r="A751" s="133"/>
      <c r="B751" s="134"/>
      <c r="C751" s="134"/>
      <c r="D751" s="134"/>
      <c r="E751" s="135"/>
      <c r="F751" s="134"/>
      <c r="G751" s="134"/>
      <c r="H751" s="135"/>
      <c r="I751" s="134"/>
      <c r="J751" s="134"/>
      <c r="K751" s="134"/>
      <c r="L751" s="134"/>
      <c r="M751" s="134"/>
      <c r="N751" s="134"/>
      <c r="O751" s="134"/>
      <c r="P751" s="136"/>
      <c r="Q751" s="134"/>
      <c r="R751" s="134"/>
      <c r="U751" s="68"/>
      <c r="CP751" s="68"/>
      <c r="DH751" s="68"/>
    </row>
    <row r="752" spans="1:112" ht="15">
      <c r="A752" s="133"/>
      <c r="B752" s="134"/>
      <c r="C752" s="134"/>
      <c r="D752" s="134"/>
      <c r="E752" s="135"/>
      <c r="F752" s="134"/>
      <c r="G752" s="134"/>
      <c r="H752" s="135"/>
      <c r="I752" s="134"/>
      <c r="J752" s="134"/>
      <c r="K752" s="134"/>
      <c r="L752" s="134"/>
      <c r="M752" s="134"/>
      <c r="N752" s="134"/>
      <c r="O752" s="134"/>
      <c r="P752" s="136"/>
      <c r="Q752" s="134"/>
      <c r="R752" s="134"/>
      <c r="U752" s="68"/>
      <c r="CP752" s="68"/>
      <c r="DH752" s="68"/>
    </row>
    <row r="753" spans="1:112" ht="15">
      <c r="A753" s="133"/>
      <c r="B753" s="134"/>
      <c r="C753" s="134"/>
      <c r="D753" s="134"/>
      <c r="E753" s="135"/>
      <c r="F753" s="134"/>
      <c r="G753" s="134"/>
      <c r="H753" s="135"/>
      <c r="I753" s="134"/>
      <c r="J753" s="134"/>
      <c r="K753" s="134"/>
      <c r="L753" s="134"/>
      <c r="M753" s="134"/>
      <c r="N753" s="134"/>
      <c r="O753" s="134"/>
      <c r="P753" s="136"/>
      <c r="Q753" s="134"/>
      <c r="R753" s="134"/>
      <c r="U753" s="68"/>
      <c r="CP753" s="68"/>
      <c r="DH753" s="68"/>
    </row>
    <row r="754" spans="1:112" ht="15">
      <c r="A754" s="133"/>
      <c r="B754" s="134"/>
      <c r="C754" s="134"/>
      <c r="D754" s="134"/>
      <c r="E754" s="135"/>
      <c r="F754" s="134"/>
      <c r="G754" s="134"/>
      <c r="H754" s="135"/>
      <c r="I754" s="134"/>
      <c r="J754" s="134"/>
      <c r="K754" s="134"/>
      <c r="L754" s="134"/>
      <c r="M754" s="134"/>
      <c r="N754" s="134"/>
      <c r="O754" s="134"/>
      <c r="P754" s="136"/>
      <c r="Q754" s="134"/>
      <c r="R754" s="134"/>
      <c r="U754" s="68"/>
      <c r="CP754" s="68"/>
      <c r="DH754" s="68"/>
    </row>
    <row r="755" spans="1:112" ht="15">
      <c r="A755" s="133"/>
      <c r="B755" s="134"/>
      <c r="C755" s="134"/>
      <c r="D755" s="134"/>
      <c r="E755" s="135"/>
      <c r="F755" s="134"/>
      <c r="G755" s="134"/>
      <c r="H755" s="135"/>
      <c r="I755" s="134"/>
      <c r="J755" s="134"/>
      <c r="K755" s="134"/>
      <c r="L755" s="134"/>
      <c r="M755" s="134"/>
      <c r="N755" s="134"/>
      <c r="O755" s="134"/>
      <c r="P755" s="136"/>
      <c r="Q755" s="134"/>
      <c r="R755" s="134"/>
      <c r="U755" s="68"/>
      <c r="CP755" s="68"/>
      <c r="DH755" s="68"/>
    </row>
    <row r="756" spans="1:112" ht="15">
      <c r="A756" s="133"/>
      <c r="B756" s="134"/>
      <c r="C756" s="134"/>
      <c r="D756" s="134"/>
      <c r="E756" s="135"/>
      <c r="F756" s="134"/>
      <c r="G756" s="134"/>
      <c r="H756" s="135"/>
      <c r="I756" s="134"/>
      <c r="J756" s="134"/>
      <c r="K756" s="134"/>
      <c r="L756" s="134"/>
      <c r="M756" s="134"/>
      <c r="N756" s="134"/>
      <c r="O756" s="134"/>
      <c r="P756" s="136"/>
      <c r="Q756" s="134"/>
      <c r="R756" s="134"/>
      <c r="U756" s="68"/>
      <c r="CP756" s="68"/>
      <c r="DH756" s="68"/>
    </row>
    <row r="757" spans="1:112" ht="15">
      <c r="A757" s="133"/>
      <c r="B757" s="134"/>
      <c r="C757" s="134"/>
      <c r="D757" s="134"/>
      <c r="E757" s="135"/>
      <c r="F757" s="134"/>
      <c r="G757" s="134"/>
      <c r="H757" s="135"/>
      <c r="I757" s="134"/>
      <c r="J757" s="134"/>
      <c r="K757" s="134"/>
      <c r="L757" s="134"/>
      <c r="M757" s="134"/>
      <c r="N757" s="134"/>
      <c r="O757" s="134"/>
      <c r="P757" s="136"/>
      <c r="Q757" s="134"/>
      <c r="R757" s="134"/>
      <c r="U757" s="68"/>
      <c r="CP757" s="68"/>
      <c r="DH757" s="68"/>
    </row>
    <row r="758" spans="1:112" ht="15">
      <c r="A758" s="133"/>
      <c r="B758" s="134"/>
      <c r="C758" s="134"/>
      <c r="D758" s="134"/>
      <c r="E758" s="135"/>
      <c r="F758" s="134"/>
      <c r="G758" s="134"/>
      <c r="H758" s="135"/>
      <c r="I758" s="134"/>
      <c r="J758" s="134"/>
      <c r="K758" s="134"/>
      <c r="L758" s="134"/>
      <c r="M758" s="134"/>
      <c r="N758" s="134"/>
      <c r="O758" s="134"/>
      <c r="P758" s="136"/>
      <c r="Q758" s="134"/>
      <c r="R758" s="134"/>
      <c r="U758" s="68"/>
      <c r="CP758" s="68"/>
      <c r="DH758" s="68"/>
    </row>
    <row r="759" spans="1:112" ht="15">
      <c r="A759" s="133"/>
      <c r="B759" s="134"/>
      <c r="C759" s="134"/>
      <c r="D759" s="134"/>
      <c r="E759" s="135"/>
      <c r="F759" s="134"/>
      <c r="G759" s="134"/>
      <c r="H759" s="135"/>
      <c r="I759" s="134"/>
      <c r="J759" s="134"/>
      <c r="K759" s="134"/>
      <c r="L759" s="134"/>
      <c r="M759" s="134"/>
      <c r="N759" s="134"/>
      <c r="O759" s="134"/>
      <c r="P759" s="136"/>
      <c r="Q759" s="134"/>
      <c r="R759" s="134"/>
      <c r="U759" s="68"/>
      <c r="CP759" s="68"/>
      <c r="DH759" s="68"/>
    </row>
    <row r="760" spans="1:112" ht="15">
      <c r="A760" s="133"/>
      <c r="B760" s="134"/>
      <c r="C760" s="134"/>
      <c r="D760" s="134"/>
      <c r="E760" s="135"/>
      <c r="F760" s="134"/>
      <c r="G760" s="134"/>
      <c r="H760" s="135"/>
      <c r="I760" s="134"/>
      <c r="J760" s="134"/>
      <c r="K760" s="134"/>
      <c r="L760" s="134"/>
      <c r="M760" s="134"/>
      <c r="N760" s="134"/>
      <c r="O760" s="134"/>
      <c r="P760" s="136"/>
      <c r="Q760" s="134"/>
      <c r="R760" s="134"/>
      <c r="U760" s="68"/>
      <c r="CP760" s="68"/>
      <c r="DH760" s="68"/>
    </row>
    <row r="761" spans="1:112" ht="15">
      <c r="A761" s="133"/>
      <c r="B761" s="134"/>
      <c r="C761" s="134"/>
      <c r="D761" s="134"/>
      <c r="E761" s="135"/>
      <c r="F761" s="134"/>
      <c r="G761" s="134"/>
      <c r="H761" s="135"/>
      <c r="I761" s="134"/>
      <c r="J761" s="134"/>
      <c r="K761" s="134"/>
      <c r="L761" s="134"/>
      <c r="M761" s="134"/>
      <c r="N761" s="134"/>
      <c r="O761" s="134"/>
      <c r="P761" s="136"/>
      <c r="Q761" s="134"/>
      <c r="R761" s="134"/>
      <c r="U761" s="68"/>
      <c r="CP761" s="68"/>
      <c r="DH761" s="68"/>
    </row>
    <row r="762" spans="1:112" ht="15">
      <c r="A762" s="133"/>
      <c r="B762" s="134"/>
      <c r="C762" s="134"/>
      <c r="D762" s="134"/>
      <c r="E762" s="135"/>
      <c r="F762" s="134"/>
      <c r="G762" s="134"/>
      <c r="H762" s="135"/>
      <c r="I762" s="134"/>
      <c r="J762" s="134"/>
      <c r="K762" s="134"/>
      <c r="L762" s="134"/>
      <c r="M762" s="134"/>
      <c r="N762" s="134"/>
      <c r="O762" s="134"/>
      <c r="P762" s="136"/>
      <c r="Q762" s="134"/>
      <c r="R762" s="134"/>
      <c r="U762" s="68"/>
      <c r="CP762" s="68"/>
      <c r="DH762" s="68"/>
    </row>
    <row r="763" spans="1:112" ht="15">
      <c r="A763" s="133"/>
      <c r="B763" s="134"/>
      <c r="C763" s="134"/>
      <c r="D763" s="134"/>
      <c r="E763" s="135"/>
      <c r="F763" s="134"/>
      <c r="G763" s="134"/>
      <c r="H763" s="135"/>
      <c r="I763" s="134"/>
      <c r="J763" s="134"/>
      <c r="K763" s="134"/>
      <c r="L763" s="134"/>
      <c r="M763" s="134"/>
      <c r="N763" s="134"/>
      <c r="O763" s="134"/>
      <c r="P763" s="136"/>
      <c r="Q763" s="134"/>
      <c r="R763" s="134"/>
      <c r="U763" s="68"/>
      <c r="CP763" s="68"/>
      <c r="DH763" s="68"/>
    </row>
    <row r="764" spans="1:112" ht="15">
      <c r="A764" s="133"/>
      <c r="B764" s="134"/>
      <c r="C764" s="134"/>
      <c r="D764" s="134"/>
      <c r="E764" s="135"/>
      <c r="F764" s="134"/>
      <c r="G764" s="134"/>
      <c r="H764" s="135"/>
      <c r="I764" s="134"/>
      <c r="J764" s="134"/>
      <c r="K764" s="134"/>
      <c r="L764" s="134"/>
      <c r="M764" s="134"/>
      <c r="N764" s="134"/>
      <c r="O764" s="134"/>
      <c r="P764" s="136"/>
      <c r="Q764" s="134"/>
      <c r="R764" s="134"/>
      <c r="U764" s="68"/>
      <c r="CP764" s="68"/>
      <c r="DH764" s="68"/>
    </row>
    <row r="765" spans="1:113" ht="15">
      <c r="A765" s="133"/>
      <c r="B765" s="134"/>
      <c r="C765" s="134"/>
      <c r="D765" s="134"/>
      <c r="E765" s="135"/>
      <c r="F765" s="134"/>
      <c r="G765" s="134"/>
      <c r="H765" s="135"/>
      <c r="I765" s="134"/>
      <c r="J765" s="134"/>
      <c r="K765" s="134"/>
      <c r="L765" s="134"/>
      <c r="M765" s="134"/>
      <c r="N765" s="134"/>
      <c r="O765" s="134"/>
      <c r="P765" s="136"/>
      <c r="Q765" s="134"/>
      <c r="R765" s="134"/>
      <c r="U765" s="68"/>
      <c r="CP765" s="68"/>
      <c r="DH765" s="68"/>
      <c r="DI765" s="68"/>
    </row>
    <row r="766" spans="1:112" ht="15">
      <c r="A766" s="133"/>
      <c r="B766" s="134"/>
      <c r="C766" s="134"/>
      <c r="D766" s="134"/>
      <c r="E766" s="135"/>
      <c r="F766" s="134"/>
      <c r="G766" s="134"/>
      <c r="H766" s="135"/>
      <c r="I766" s="134"/>
      <c r="J766" s="134"/>
      <c r="K766" s="134"/>
      <c r="L766" s="134"/>
      <c r="M766" s="134"/>
      <c r="N766" s="134"/>
      <c r="O766" s="134"/>
      <c r="P766" s="136"/>
      <c r="Q766" s="134"/>
      <c r="R766" s="134"/>
      <c r="U766" s="68"/>
      <c r="CP766" s="68"/>
      <c r="DH766" s="68"/>
    </row>
    <row r="767" spans="1:112" ht="15">
      <c r="A767" s="133"/>
      <c r="B767" s="134"/>
      <c r="C767" s="134"/>
      <c r="D767" s="134"/>
      <c r="E767" s="135"/>
      <c r="F767" s="134"/>
      <c r="G767" s="134"/>
      <c r="H767" s="135"/>
      <c r="I767" s="134"/>
      <c r="J767" s="134"/>
      <c r="K767" s="134"/>
      <c r="L767" s="134"/>
      <c r="M767" s="134"/>
      <c r="N767" s="134"/>
      <c r="O767" s="134"/>
      <c r="P767" s="136"/>
      <c r="Q767" s="134"/>
      <c r="R767" s="134"/>
      <c r="U767" s="68"/>
      <c r="CP767" s="68"/>
      <c r="DH767" s="68"/>
    </row>
    <row r="768" spans="1:112" ht="15">
      <c r="A768" s="133"/>
      <c r="B768" s="134"/>
      <c r="C768" s="134"/>
      <c r="D768" s="134"/>
      <c r="E768" s="135"/>
      <c r="F768" s="134"/>
      <c r="G768" s="134"/>
      <c r="H768" s="135"/>
      <c r="I768" s="134"/>
      <c r="J768" s="134"/>
      <c r="K768" s="134"/>
      <c r="L768" s="134"/>
      <c r="M768" s="134"/>
      <c r="N768" s="134"/>
      <c r="O768" s="134"/>
      <c r="P768" s="136"/>
      <c r="Q768" s="134"/>
      <c r="R768" s="134"/>
      <c r="U768" s="68"/>
      <c r="CP768" s="68"/>
      <c r="DH768" s="68"/>
    </row>
    <row r="769" spans="1:112" ht="15">
      <c r="A769" s="133"/>
      <c r="B769" s="134"/>
      <c r="C769" s="134"/>
      <c r="D769" s="134"/>
      <c r="E769" s="135"/>
      <c r="F769" s="134"/>
      <c r="G769" s="134"/>
      <c r="H769" s="135"/>
      <c r="I769" s="134"/>
      <c r="J769" s="134"/>
      <c r="K769" s="134"/>
      <c r="L769" s="134"/>
      <c r="M769" s="134"/>
      <c r="N769" s="134"/>
      <c r="O769" s="134"/>
      <c r="P769" s="136"/>
      <c r="Q769" s="134"/>
      <c r="R769" s="134"/>
      <c r="U769" s="68"/>
      <c r="CP769" s="68"/>
      <c r="DH769" s="68"/>
    </row>
    <row r="770" spans="1:112" ht="15">
      <c r="A770" s="133"/>
      <c r="B770" s="134"/>
      <c r="C770" s="134"/>
      <c r="D770" s="134"/>
      <c r="E770" s="135"/>
      <c r="F770" s="134"/>
      <c r="G770" s="134"/>
      <c r="H770" s="135"/>
      <c r="I770" s="134"/>
      <c r="J770" s="134"/>
      <c r="K770" s="134"/>
      <c r="L770" s="134"/>
      <c r="M770" s="134"/>
      <c r="N770" s="134"/>
      <c r="O770" s="134"/>
      <c r="P770" s="136"/>
      <c r="Q770" s="134"/>
      <c r="R770" s="134"/>
      <c r="U770" s="68"/>
      <c r="CP770" s="68"/>
      <c r="DH770" s="68"/>
    </row>
    <row r="771" spans="1:112" ht="15">
      <c r="A771" s="133"/>
      <c r="B771" s="134"/>
      <c r="C771" s="134"/>
      <c r="D771" s="134"/>
      <c r="E771" s="135"/>
      <c r="F771" s="134"/>
      <c r="G771" s="134"/>
      <c r="H771" s="135"/>
      <c r="I771" s="134"/>
      <c r="J771" s="134"/>
      <c r="K771" s="134"/>
      <c r="L771" s="134"/>
      <c r="M771" s="134"/>
      <c r="N771" s="134"/>
      <c r="O771" s="134"/>
      <c r="P771" s="136"/>
      <c r="Q771" s="134"/>
      <c r="R771" s="134"/>
      <c r="U771" s="68"/>
      <c r="CP771" s="68"/>
      <c r="DH771" s="68"/>
    </row>
    <row r="772" spans="1:112" ht="15">
      <c r="A772" s="133"/>
      <c r="B772" s="134"/>
      <c r="C772" s="134"/>
      <c r="D772" s="134"/>
      <c r="E772" s="135"/>
      <c r="F772" s="134"/>
      <c r="G772" s="134"/>
      <c r="H772" s="135"/>
      <c r="I772" s="134"/>
      <c r="J772" s="134"/>
      <c r="K772" s="134"/>
      <c r="L772" s="134"/>
      <c r="M772" s="134"/>
      <c r="N772" s="134"/>
      <c r="O772" s="134"/>
      <c r="P772" s="136"/>
      <c r="Q772" s="134"/>
      <c r="R772" s="134"/>
      <c r="U772" s="68"/>
      <c r="CP772" s="68"/>
      <c r="DH772" s="68"/>
    </row>
    <row r="773" spans="1:113" ht="15">
      <c r="A773" s="133"/>
      <c r="B773" s="134"/>
      <c r="C773" s="134"/>
      <c r="D773" s="134"/>
      <c r="E773" s="135"/>
      <c r="F773" s="134"/>
      <c r="G773" s="134"/>
      <c r="H773" s="135"/>
      <c r="I773" s="134"/>
      <c r="J773" s="134"/>
      <c r="K773" s="134"/>
      <c r="L773" s="134"/>
      <c r="M773" s="134"/>
      <c r="N773" s="134"/>
      <c r="O773" s="134"/>
      <c r="P773" s="136"/>
      <c r="Q773" s="134"/>
      <c r="R773" s="134"/>
      <c r="U773" s="68"/>
      <c r="CP773" s="68"/>
      <c r="DH773" s="68"/>
      <c r="DI773" s="68"/>
    </row>
    <row r="774" spans="1:112" ht="15">
      <c r="A774" s="133"/>
      <c r="B774" s="134"/>
      <c r="C774" s="134"/>
      <c r="D774" s="134"/>
      <c r="E774" s="135"/>
      <c r="F774" s="134"/>
      <c r="G774" s="134"/>
      <c r="H774" s="135"/>
      <c r="I774" s="134"/>
      <c r="J774" s="134"/>
      <c r="K774" s="134"/>
      <c r="L774" s="134"/>
      <c r="M774" s="134"/>
      <c r="N774" s="134"/>
      <c r="O774" s="134"/>
      <c r="P774" s="136"/>
      <c r="Q774" s="134"/>
      <c r="R774" s="134"/>
      <c r="U774" s="68"/>
      <c r="CP774" s="68"/>
      <c r="DH774" s="68"/>
    </row>
    <row r="775" spans="1:112" ht="15">
      <c r="A775" s="133"/>
      <c r="B775" s="134"/>
      <c r="C775" s="134"/>
      <c r="D775" s="134"/>
      <c r="E775" s="135"/>
      <c r="F775" s="134"/>
      <c r="G775" s="134"/>
      <c r="H775" s="135"/>
      <c r="I775" s="134"/>
      <c r="J775" s="134"/>
      <c r="K775" s="134"/>
      <c r="L775" s="134"/>
      <c r="M775" s="134"/>
      <c r="N775" s="134"/>
      <c r="O775" s="134"/>
      <c r="P775" s="136"/>
      <c r="Q775" s="134"/>
      <c r="R775" s="134"/>
      <c r="U775" s="68"/>
      <c r="CP775" s="68"/>
      <c r="DH775" s="68"/>
    </row>
    <row r="776" spans="1:112" ht="15">
      <c r="A776" s="133"/>
      <c r="B776" s="134"/>
      <c r="C776" s="134"/>
      <c r="D776" s="134"/>
      <c r="E776" s="135"/>
      <c r="F776" s="134"/>
      <c r="G776" s="134"/>
      <c r="H776" s="135"/>
      <c r="I776" s="134"/>
      <c r="J776" s="134"/>
      <c r="K776" s="134"/>
      <c r="L776" s="134"/>
      <c r="M776" s="134"/>
      <c r="N776" s="134"/>
      <c r="O776" s="134"/>
      <c r="P776" s="136"/>
      <c r="Q776" s="134"/>
      <c r="R776" s="134"/>
      <c r="U776" s="68"/>
      <c r="CP776" s="68"/>
      <c r="DH776" s="68"/>
    </row>
    <row r="777" spans="1:112" ht="15">
      <c r="A777" s="133"/>
      <c r="B777" s="134"/>
      <c r="C777" s="134"/>
      <c r="D777" s="134"/>
      <c r="E777" s="135"/>
      <c r="F777" s="134"/>
      <c r="G777" s="134"/>
      <c r="H777" s="135"/>
      <c r="I777" s="134"/>
      <c r="J777" s="134"/>
      <c r="K777" s="134"/>
      <c r="L777" s="134"/>
      <c r="M777" s="134"/>
      <c r="N777" s="134"/>
      <c r="O777" s="134"/>
      <c r="P777" s="136"/>
      <c r="Q777" s="134"/>
      <c r="R777" s="134"/>
      <c r="U777" s="68"/>
      <c r="CP777" s="68"/>
      <c r="DH777" s="68"/>
    </row>
    <row r="778" spans="1:112" ht="15">
      <c r="A778" s="133"/>
      <c r="B778" s="134"/>
      <c r="C778" s="134"/>
      <c r="D778" s="134"/>
      <c r="E778" s="135"/>
      <c r="F778" s="134"/>
      <c r="G778" s="134"/>
      <c r="H778" s="135"/>
      <c r="I778" s="134"/>
      <c r="J778" s="134"/>
      <c r="K778" s="134"/>
      <c r="L778" s="134"/>
      <c r="M778" s="134"/>
      <c r="N778" s="134"/>
      <c r="O778" s="134"/>
      <c r="P778" s="136"/>
      <c r="Q778" s="134"/>
      <c r="R778" s="134"/>
      <c r="U778" s="68"/>
      <c r="CP778" s="68"/>
      <c r="DH778" s="68"/>
    </row>
    <row r="779" spans="1:112" ht="15">
      <c r="A779" s="133"/>
      <c r="B779" s="134"/>
      <c r="C779" s="134"/>
      <c r="D779" s="134"/>
      <c r="E779" s="135"/>
      <c r="F779" s="134"/>
      <c r="G779" s="134"/>
      <c r="H779" s="135"/>
      <c r="I779" s="134"/>
      <c r="J779" s="134"/>
      <c r="K779" s="134"/>
      <c r="L779" s="134"/>
      <c r="M779" s="134"/>
      <c r="N779" s="134"/>
      <c r="O779" s="134"/>
      <c r="P779" s="136"/>
      <c r="Q779" s="134"/>
      <c r="R779" s="134"/>
      <c r="U779" s="68"/>
      <c r="CP779" s="68"/>
      <c r="DH779" s="68"/>
    </row>
    <row r="780" spans="1:112" ht="15">
      <c r="A780" s="133"/>
      <c r="B780" s="134"/>
      <c r="C780" s="134"/>
      <c r="D780" s="134"/>
      <c r="E780" s="135"/>
      <c r="F780" s="134"/>
      <c r="G780" s="134"/>
      <c r="H780" s="135"/>
      <c r="I780" s="134"/>
      <c r="J780" s="134"/>
      <c r="K780" s="134"/>
      <c r="L780" s="134"/>
      <c r="M780" s="134"/>
      <c r="N780" s="134"/>
      <c r="O780" s="134"/>
      <c r="P780" s="136"/>
      <c r="Q780" s="134"/>
      <c r="R780" s="134"/>
      <c r="U780" s="68"/>
      <c r="CP780" s="68"/>
      <c r="DH780" s="68"/>
    </row>
    <row r="781" spans="1:112" ht="15">
      <c r="A781" s="133"/>
      <c r="B781" s="134"/>
      <c r="C781" s="134"/>
      <c r="D781" s="134"/>
      <c r="E781" s="135"/>
      <c r="F781" s="134"/>
      <c r="G781" s="134"/>
      <c r="H781" s="135"/>
      <c r="I781" s="134"/>
      <c r="J781" s="134"/>
      <c r="K781" s="134"/>
      <c r="L781" s="134"/>
      <c r="M781" s="134"/>
      <c r="N781" s="134"/>
      <c r="O781" s="134"/>
      <c r="P781" s="136"/>
      <c r="Q781" s="134"/>
      <c r="R781" s="134"/>
      <c r="U781" s="68"/>
      <c r="CP781" s="68"/>
      <c r="DH781" s="68"/>
    </row>
    <row r="782" spans="1:112" ht="15">
      <c r="A782" s="133"/>
      <c r="B782" s="134"/>
      <c r="C782" s="134"/>
      <c r="D782" s="134"/>
      <c r="E782" s="135"/>
      <c r="F782" s="134"/>
      <c r="G782" s="134"/>
      <c r="H782" s="135"/>
      <c r="I782" s="134"/>
      <c r="J782" s="134"/>
      <c r="K782" s="134"/>
      <c r="L782" s="134"/>
      <c r="M782" s="134"/>
      <c r="N782" s="134"/>
      <c r="O782" s="134"/>
      <c r="P782" s="136"/>
      <c r="Q782" s="134"/>
      <c r="R782" s="134"/>
      <c r="U782" s="68"/>
      <c r="CP782" s="68"/>
      <c r="DH782" s="68"/>
    </row>
    <row r="783" spans="1:112" ht="15">
      <c r="A783" s="133"/>
      <c r="B783" s="134"/>
      <c r="C783" s="134"/>
      <c r="D783" s="134"/>
      <c r="E783" s="135"/>
      <c r="F783" s="134"/>
      <c r="G783" s="134"/>
      <c r="H783" s="135"/>
      <c r="I783" s="134"/>
      <c r="J783" s="134"/>
      <c r="K783" s="134"/>
      <c r="L783" s="134"/>
      <c r="M783" s="134"/>
      <c r="N783" s="134"/>
      <c r="O783" s="134"/>
      <c r="P783" s="136"/>
      <c r="Q783" s="134"/>
      <c r="R783" s="134"/>
      <c r="U783" s="68"/>
      <c r="CP783" s="68"/>
      <c r="DH783" s="68"/>
    </row>
    <row r="784" spans="1:112" ht="15">
      <c r="A784" s="133"/>
      <c r="B784" s="134"/>
      <c r="C784" s="134"/>
      <c r="D784" s="134"/>
      <c r="E784" s="135"/>
      <c r="F784" s="134"/>
      <c r="G784" s="134"/>
      <c r="H784" s="135"/>
      <c r="I784" s="134"/>
      <c r="J784" s="134"/>
      <c r="K784" s="134"/>
      <c r="L784" s="134"/>
      <c r="M784" s="134"/>
      <c r="N784" s="134"/>
      <c r="O784" s="134"/>
      <c r="P784" s="136"/>
      <c r="Q784" s="134"/>
      <c r="R784" s="134"/>
      <c r="U784" s="68"/>
      <c r="CP784" s="68"/>
      <c r="DH784" s="68"/>
    </row>
    <row r="785" spans="1:112" ht="15">
      <c r="A785" s="133"/>
      <c r="B785" s="134"/>
      <c r="C785" s="134"/>
      <c r="D785" s="134"/>
      <c r="E785" s="135"/>
      <c r="F785" s="134"/>
      <c r="G785" s="134"/>
      <c r="H785" s="135"/>
      <c r="I785" s="134"/>
      <c r="J785" s="134"/>
      <c r="K785" s="134"/>
      <c r="L785" s="134"/>
      <c r="M785" s="134"/>
      <c r="N785" s="134"/>
      <c r="O785" s="134"/>
      <c r="P785" s="136"/>
      <c r="Q785" s="134"/>
      <c r="R785" s="134"/>
      <c r="U785" s="68"/>
      <c r="CP785" s="68"/>
      <c r="DH785" s="68"/>
    </row>
    <row r="786" spans="1:112" ht="15">
      <c r="A786" s="133"/>
      <c r="B786" s="134"/>
      <c r="C786" s="134"/>
      <c r="D786" s="134"/>
      <c r="E786" s="135"/>
      <c r="F786" s="134"/>
      <c r="G786" s="134"/>
      <c r="H786" s="135"/>
      <c r="I786" s="134"/>
      <c r="J786" s="134"/>
      <c r="K786" s="134"/>
      <c r="L786" s="134"/>
      <c r="M786" s="134"/>
      <c r="N786" s="134"/>
      <c r="O786" s="134"/>
      <c r="P786" s="136"/>
      <c r="Q786" s="134"/>
      <c r="R786" s="134"/>
      <c r="U786" s="68"/>
      <c r="CP786" s="68"/>
      <c r="DH786" s="68"/>
    </row>
    <row r="787" spans="1:112" ht="15">
      <c r="A787" s="133"/>
      <c r="B787" s="134"/>
      <c r="C787" s="134"/>
      <c r="D787" s="134"/>
      <c r="E787" s="135"/>
      <c r="F787" s="134"/>
      <c r="G787" s="134"/>
      <c r="H787" s="135"/>
      <c r="I787" s="134"/>
      <c r="J787" s="134"/>
      <c r="K787" s="134"/>
      <c r="L787" s="134"/>
      <c r="M787" s="134"/>
      <c r="N787" s="134"/>
      <c r="O787" s="134"/>
      <c r="P787" s="136"/>
      <c r="Q787" s="134"/>
      <c r="R787" s="134"/>
      <c r="U787" s="68"/>
      <c r="CP787" s="68"/>
      <c r="DH787" s="68"/>
    </row>
    <row r="788" spans="1:112" ht="15">
      <c r="A788" s="133"/>
      <c r="B788" s="134"/>
      <c r="C788" s="134"/>
      <c r="D788" s="134"/>
      <c r="E788" s="135"/>
      <c r="F788" s="134"/>
      <c r="G788" s="134"/>
      <c r="H788" s="135"/>
      <c r="I788" s="134"/>
      <c r="J788" s="134"/>
      <c r="K788" s="134"/>
      <c r="L788" s="134"/>
      <c r="M788" s="134"/>
      <c r="N788" s="134"/>
      <c r="O788" s="134"/>
      <c r="P788" s="136"/>
      <c r="Q788" s="134"/>
      <c r="R788" s="134"/>
      <c r="U788" s="68"/>
      <c r="CP788" s="68"/>
      <c r="DH788" s="68"/>
    </row>
    <row r="789" spans="1:112" ht="15">
      <c r="A789" s="133"/>
      <c r="B789" s="134"/>
      <c r="C789" s="134"/>
      <c r="D789" s="134"/>
      <c r="E789" s="135"/>
      <c r="F789" s="134"/>
      <c r="G789" s="134"/>
      <c r="H789" s="135"/>
      <c r="I789" s="134"/>
      <c r="J789" s="134"/>
      <c r="K789" s="134"/>
      <c r="L789" s="134"/>
      <c r="M789" s="134"/>
      <c r="N789" s="134"/>
      <c r="O789" s="134"/>
      <c r="P789" s="136"/>
      <c r="Q789" s="134"/>
      <c r="R789" s="134"/>
      <c r="U789" s="68"/>
      <c r="CP789" s="68"/>
      <c r="DH789" s="68"/>
    </row>
    <row r="790" spans="1:112" ht="15">
      <c r="A790" s="133"/>
      <c r="B790" s="134"/>
      <c r="C790" s="134"/>
      <c r="D790" s="134"/>
      <c r="E790" s="135"/>
      <c r="F790" s="134"/>
      <c r="G790" s="134"/>
      <c r="H790" s="135"/>
      <c r="I790" s="134"/>
      <c r="J790" s="134"/>
      <c r="K790" s="134"/>
      <c r="L790" s="134"/>
      <c r="M790" s="134"/>
      <c r="N790" s="134"/>
      <c r="O790" s="134"/>
      <c r="P790" s="136"/>
      <c r="Q790" s="134"/>
      <c r="R790" s="134"/>
      <c r="U790" s="68"/>
      <c r="CP790" s="68"/>
      <c r="DH790" s="68"/>
    </row>
    <row r="791" spans="1:112" ht="15">
      <c r="A791" s="133"/>
      <c r="B791" s="134"/>
      <c r="C791" s="134"/>
      <c r="D791" s="134"/>
      <c r="E791" s="135"/>
      <c r="F791" s="134"/>
      <c r="G791" s="134"/>
      <c r="H791" s="135"/>
      <c r="I791" s="134"/>
      <c r="J791" s="134"/>
      <c r="K791" s="134"/>
      <c r="L791" s="134"/>
      <c r="M791" s="134"/>
      <c r="N791" s="134"/>
      <c r="O791" s="134"/>
      <c r="P791" s="136"/>
      <c r="Q791" s="134"/>
      <c r="R791" s="134"/>
      <c r="U791" s="68"/>
      <c r="CP791" s="68"/>
      <c r="DH791" s="68"/>
    </row>
    <row r="792" spans="1:112" ht="15">
      <c r="A792" s="133"/>
      <c r="B792" s="134"/>
      <c r="C792" s="134"/>
      <c r="D792" s="134"/>
      <c r="E792" s="135"/>
      <c r="F792" s="134"/>
      <c r="G792" s="134"/>
      <c r="H792" s="135"/>
      <c r="I792" s="134"/>
      <c r="J792" s="134"/>
      <c r="K792" s="134"/>
      <c r="L792" s="134"/>
      <c r="M792" s="134"/>
      <c r="N792" s="134"/>
      <c r="O792" s="134"/>
      <c r="P792" s="136"/>
      <c r="Q792" s="134"/>
      <c r="R792" s="134"/>
      <c r="U792" s="68"/>
      <c r="CP792" s="68"/>
      <c r="DH792" s="68"/>
    </row>
    <row r="793" spans="1:112" ht="15">
      <c r="A793" s="133"/>
      <c r="B793" s="134"/>
      <c r="C793" s="134"/>
      <c r="D793" s="134"/>
      <c r="E793" s="135"/>
      <c r="F793" s="134"/>
      <c r="G793" s="134"/>
      <c r="H793" s="135"/>
      <c r="I793" s="134"/>
      <c r="J793" s="134"/>
      <c r="K793" s="134"/>
      <c r="L793" s="134"/>
      <c r="M793" s="134"/>
      <c r="N793" s="134"/>
      <c r="O793" s="134"/>
      <c r="P793" s="136"/>
      <c r="Q793" s="134"/>
      <c r="R793" s="134"/>
      <c r="U793" s="68"/>
      <c r="CP793" s="68"/>
      <c r="DH793" s="68"/>
    </row>
    <row r="794" spans="1:112" ht="15">
      <c r="A794" s="133"/>
      <c r="B794" s="134"/>
      <c r="C794" s="134"/>
      <c r="D794" s="134"/>
      <c r="E794" s="135"/>
      <c r="F794" s="134"/>
      <c r="G794" s="134"/>
      <c r="H794" s="135"/>
      <c r="I794" s="134"/>
      <c r="J794" s="134"/>
      <c r="K794" s="134"/>
      <c r="L794" s="134"/>
      <c r="M794" s="134"/>
      <c r="N794" s="134"/>
      <c r="O794" s="134"/>
      <c r="P794" s="136"/>
      <c r="Q794" s="134"/>
      <c r="R794" s="134"/>
      <c r="U794" s="68"/>
      <c r="CP794" s="68"/>
      <c r="DH794" s="68"/>
    </row>
    <row r="795" spans="1:112" ht="15">
      <c r="A795" s="133"/>
      <c r="B795" s="134"/>
      <c r="C795" s="134"/>
      <c r="D795" s="134"/>
      <c r="E795" s="135"/>
      <c r="F795" s="134"/>
      <c r="G795" s="134"/>
      <c r="H795" s="135"/>
      <c r="I795" s="134"/>
      <c r="J795" s="134"/>
      <c r="K795" s="134"/>
      <c r="L795" s="134"/>
      <c r="M795" s="134"/>
      <c r="N795" s="134"/>
      <c r="O795" s="134"/>
      <c r="P795" s="136"/>
      <c r="Q795" s="134"/>
      <c r="R795" s="134"/>
      <c r="U795" s="68"/>
      <c r="CP795" s="68"/>
      <c r="DH795" s="68"/>
    </row>
    <row r="796" spans="1:112" ht="15">
      <c r="A796" s="133"/>
      <c r="B796" s="134"/>
      <c r="C796" s="134"/>
      <c r="D796" s="134"/>
      <c r="E796" s="135"/>
      <c r="F796" s="134"/>
      <c r="G796" s="134"/>
      <c r="H796" s="135"/>
      <c r="I796" s="134"/>
      <c r="J796" s="134"/>
      <c r="K796" s="134"/>
      <c r="L796" s="134"/>
      <c r="M796" s="134"/>
      <c r="N796" s="134"/>
      <c r="O796" s="134"/>
      <c r="P796" s="136"/>
      <c r="Q796" s="134"/>
      <c r="R796" s="134"/>
      <c r="U796" s="68"/>
      <c r="CP796" s="68"/>
      <c r="DH796" s="68"/>
    </row>
    <row r="797" spans="1:112" ht="15">
      <c r="A797" s="133"/>
      <c r="B797" s="134"/>
      <c r="C797" s="134"/>
      <c r="D797" s="134"/>
      <c r="E797" s="135"/>
      <c r="F797" s="134"/>
      <c r="G797" s="134"/>
      <c r="H797" s="135"/>
      <c r="I797" s="134"/>
      <c r="J797" s="134"/>
      <c r="K797" s="134"/>
      <c r="L797" s="134"/>
      <c r="M797" s="134"/>
      <c r="N797" s="134"/>
      <c r="O797" s="134"/>
      <c r="P797" s="136"/>
      <c r="Q797" s="134"/>
      <c r="R797" s="134"/>
      <c r="U797" s="68"/>
      <c r="CP797" s="68"/>
      <c r="DH797" s="68"/>
    </row>
    <row r="798" spans="1:112" ht="15">
      <c r="A798" s="133"/>
      <c r="B798" s="134"/>
      <c r="C798" s="134"/>
      <c r="D798" s="134"/>
      <c r="E798" s="135"/>
      <c r="F798" s="134"/>
      <c r="G798" s="134"/>
      <c r="H798" s="135"/>
      <c r="I798" s="134"/>
      <c r="J798" s="134"/>
      <c r="K798" s="134"/>
      <c r="L798" s="134"/>
      <c r="M798" s="134"/>
      <c r="N798" s="134"/>
      <c r="O798" s="134"/>
      <c r="P798" s="136"/>
      <c r="Q798" s="134"/>
      <c r="R798" s="134"/>
      <c r="U798" s="68"/>
      <c r="CP798" s="68"/>
      <c r="DH798" s="68"/>
    </row>
    <row r="799" spans="1:112" ht="15">
      <c r="A799" s="133"/>
      <c r="B799" s="134"/>
      <c r="C799" s="134"/>
      <c r="D799" s="134"/>
      <c r="E799" s="135"/>
      <c r="F799" s="134"/>
      <c r="G799" s="134"/>
      <c r="H799" s="135"/>
      <c r="I799" s="134"/>
      <c r="J799" s="134"/>
      <c r="K799" s="134"/>
      <c r="L799" s="134"/>
      <c r="M799" s="134"/>
      <c r="N799" s="134"/>
      <c r="O799" s="134"/>
      <c r="P799" s="136"/>
      <c r="Q799" s="134"/>
      <c r="R799" s="134"/>
      <c r="U799" s="68"/>
      <c r="CP799" s="68"/>
      <c r="DH799" s="68"/>
    </row>
    <row r="800" spans="1:112" ht="15">
      <c r="A800" s="133"/>
      <c r="B800" s="134"/>
      <c r="C800" s="134"/>
      <c r="D800" s="134"/>
      <c r="E800" s="135"/>
      <c r="F800" s="134"/>
      <c r="G800" s="134"/>
      <c r="H800" s="135"/>
      <c r="I800" s="134"/>
      <c r="J800" s="134"/>
      <c r="K800" s="134"/>
      <c r="L800" s="134"/>
      <c r="M800" s="134"/>
      <c r="N800" s="134"/>
      <c r="O800" s="134"/>
      <c r="P800" s="136"/>
      <c r="Q800" s="134"/>
      <c r="R800" s="134"/>
      <c r="U800" s="68"/>
      <c r="CP800" s="68"/>
      <c r="DH800" s="68"/>
    </row>
    <row r="801" spans="1:112" ht="15">
      <c r="A801" s="133"/>
      <c r="B801" s="134"/>
      <c r="C801" s="134"/>
      <c r="D801" s="134"/>
      <c r="E801" s="135"/>
      <c r="F801" s="134"/>
      <c r="G801" s="134"/>
      <c r="H801" s="135"/>
      <c r="I801" s="134"/>
      <c r="J801" s="134"/>
      <c r="K801" s="134"/>
      <c r="L801" s="134"/>
      <c r="M801" s="134"/>
      <c r="N801" s="134"/>
      <c r="O801" s="134"/>
      <c r="P801" s="136"/>
      <c r="Q801" s="134"/>
      <c r="R801" s="134"/>
      <c r="U801" s="68"/>
      <c r="CP801" s="68"/>
      <c r="DH801" s="68"/>
    </row>
    <row r="802" spans="1:112" ht="15">
      <c r="A802" s="133"/>
      <c r="B802" s="134"/>
      <c r="C802" s="134"/>
      <c r="D802" s="134"/>
      <c r="E802" s="135"/>
      <c r="F802" s="134"/>
      <c r="G802" s="134"/>
      <c r="H802" s="135"/>
      <c r="I802" s="134"/>
      <c r="J802" s="134"/>
      <c r="K802" s="134"/>
      <c r="L802" s="134"/>
      <c r="M802" s="134"/>
      <c r="N802" s="134"/>
      <c r="O802" s="134"/>
      <c r="P802" s="136"/>
      <c r="Q802" s="134"/>
      <c r="R802" s="134"/>
      <c r="U802" s="68"/>
      <c r="CP802" s="68"/>
      <c r="DH802" s="68"/>
    </row>
    <row r="803" spans="1:112" ht="15">
      <c r="A803" s="133"/>
      <c r="B803" s="134"/>
      <c r="C803" s="134"/>
      <c r="D803" s="134"/>
      <c r="E803" s="135"/>
      <c r="F803" s="134"/>
      <c r="G803" s="134"/>
      <c r="H803" s="135"/>
      <c r="I803" s="134"/>
      <c r="J803" s="134"/>
      <c r="K803" s="134"/>
      <c r="L803" s="134"/>
      <c r="M803" s="134"/>
      <c r="N803" s="134"/>
      <c r="O803" s="134"/>
      <c r="P803" s="136"/>
      <c r="Q803" s="134"/>
      <c r="R803" s="134"/>
      <c r="U803" s="68"/>
      <c r="CP803" s="68"/>
      <c r="DH803" s="68"/>
    </row>
    <row r="804" spans="1:112" ht="15">
      <c r="A804" s="133"/>
      <c r="B804" s="134"/>
      <c r="C804" s="134"/>
      <c r="D804" s="134"/>
      <c r="E804" s="135"/>
      <c r="F804" s="134"/>
      <c r="G804" s="134"/>
      <c r="H804" s="135"/>
      <c r="I804" s="134"/>
      <c r="J804" s="134"/>
      <c r="K804" s="134"/>
      <c r="L804" s="134"/>
      <c r="M804" s="134"/>
      <c r="N804" s="134"/>
      <c r="O804" s="134"/>
      <c r="P804" s="136"/>
      <c r="Q804" s="134"/>
      <c r="R804" s="134"/>
      <c r="U804" s="68"/>
      <c r="CP804" s="68"/>
      <c r="DH804" s="68"/>
    </row>
    <row r="805" spans="1:112" ht="15">
      <c r="A805" s="133"/>
      <c r="B805" s="134"/>
      <c r="C805" s="134"/>
      <c r="D805" s="134"/>
      <c r="E805" s="135"/>
      <c r="F805" s="134"/>
      <c r="G805" s="134"/>
      <c r="H805" s="135"/>
      <c r="I805" s="134"/>
      <c r="J805" s="134"/>
      <c r="K805" s="134"/>
      <c r="L805" s="134"/>
      <c r="M805" s="134"/>
      <c r="N805" s="134"/>
      <c r="O805" s="134"/>
      <c r="P805" s="136"/>
      <c r="Q805" s="134"/>
      <c r="R805" s="134"/>
      <c r="U805" s="68"/>
      <c r="CP805" s="68"/>
      <c r="DH805" s="68"/>
    </row>
    <row r="806" spans="1:112" ht="15">
      <c r="A806" s="133"/>
      <c r="B806" s="134"/>
      <c r="C806" s="134"/>
      <c r="D806" s="134"/>
      <c r="E806" s="135"/>
      <c r="F806" s="134"/>
      <c r="G806" s="134"/>
      <c r="H806" s="135"/>
      <c r="I806" s="134"/>
      <c r="J806" s="134"/>
      <c r="K806" s="134"/>
      <c r="L806" s="134"/>
      <c r="M806" s="134"/>
      <c r="N806" s="134"/>
      <c r="O806" s="134"/>
      <c r="P806" s="136"/>
      <c r="Q806" s="134"/>
      <c r="R806" s="134"/>
      <c r="U806" s="68"/>
      <c r="CP806" s="68"/>
      <c r="DH806" s="68"/>
    </row>
    <row r="807" spans="1:112" ht="15">
      <c r="A807" s="133"/>
      <c r="B807" s="134"/>
      <c r="C807" s="134"/>
      <c r="D807" s="134"/>
      <c r="E807" s="135"/>
      <c r="F807" s="134"/>
      <c r="G807" s="134"/>
      <c r="H807" s="135"/>
      <c r="I807" s="134"/>
      <c r="J807" s="134"/>
      <c r="K807" s="134"/>
      <c r="L807" s="134"/>
      <c r="M807" s="134"/>
      <c r="N807" s="134"/>
      <c r="O807" s="134"/>
      <c r="P807" s="136"/>
      <c r="Q807" s="134"/>
      <c r="R807" s="134"/>
      <c r="U807" s="68"/>
      <c r="CP807" s="68"/>
      <c r="DH807" s="68"/>
    </row>
    <row r="808" spans="1:112" ht="15">
      <c r="A808" s="133"/>
      <c r="B808" s="134"/>
      <c r="C808" s="134"/>
      <c r="D808" s="134"/>
      <c r="E808" s="135"/>
      <c r="F808" s="134"/>
      <c r="G808" s="134"/>
      <c r="H808" s="135"/>
      <c r="I808" s="134"/>
      <c r="J808" s="134"/>
      <c r="K808" s="134"/>
      <c r="L808" s="134"/>
      <c r="M808" s="134"/>
      <c r="N808" s="134"/>
      <c r="O808" s="134"/>
      <c r="P808" s="136"/>
      <c r="Q808" s="134"/>
      <c r="R808" s="134"/>
      <c r="U808" s="68"/>
      <c r="CP808" s="68"/>
      <c r="DH808" s="68"/>
    </row>
    <row r="809" spans="1:112" ht="15">
      <c r="A809" s="133"/>
      <c r="B809" s="134"/>
      <c r="C809" s="134"/>
      <c r="D809" s="134"/>
      <c r="E809" s="135"/>
      <c r="F809" s="134"/>
      <c r="G809" s="134"/>
      <c r="H809" s="135"/>
      <c r="I809" s="134"/>
      <c r="J809" s="134"/>
      <c r="K809" s="134"/>
      <c r="L809" s="134"/>
      <c r="M809" s="134"/>
      <c r="N809" s="134"/>
      <c r="O809" s="134"/>
      <c r="P809" s="136"/>
      <c r="Q809" s="134"/>
      <c r="R809" s="134"/>
      <c r="U809" s="68"/>
      <c r="CP809" s="68"/>
      <c r="DH809" s="68"/>
    </row>
    <row r="810" spans="1:112" ht="15">
      <c r="A810" s="133"/>
      <c r="B810" s="134"/>
      <c r="C810" s="134"/>
      <c r="D810" s="134"/>
      <c r="E810" s="135"/>
      <c r="F810" s="134"/>
      <c r="G810" s="134"/>
      <c r="H810" s="135"/>
      <c r="I810" s="134"/>
      <c r="J810" s="134"/>
      <c r="K810" s="134"/>
      <c r="L810" s="134"/>
      <c r="M810" s="134"/>
      <c r="N810" s="134"/>
      <c r="O810" s="134"/>
      <c r="P810" s="136"/>
      <c r="Q810" s="134"/>
      <c r="R810" s="134"/>
      <c r="U810" s="68"/>
      <c r="CP810" s="68"/>
      <c r="DH810" s="68"/>
    </row>
    <row r="811" spans="1:112" ht="15">
      <c r="A811" s="133"/>
      <c r="B811" s="134"/>
      <c r="C811" s="134"/>
      <c r="D811" s="134"/>
      <c r="E811" s="135"/>
      <c r="F811" s="134"/>
      <c r="G811" s="134"/>
      <c r="H811" s="135"/>
      <c r="I811" s="134"/>
      <c r="J811" s="134"/>
      <c r="K811" s="134"/>
      <c r="L811" s="134"/>
      <c r="M811" s="134"/>
      <c r="N811" s="134"/>
      <c r="O811" s="134"/>
      <c r="P811" s="136"/>
      <c r="Q811" s="134"/>
      <c r="R811" s="134"/>
      <c r="U811" s="68"/>
      <c r="CP811" s="68"/>
      <c r="DH811" s="68"/>
    </row>
    <row r="812" spans="1:112" ht="15">
      <c r="A812" s="133"/>
      <c r="B812" s="134"/>
      <c r="C812" s="134"/>
      <c r="D812" s="134"/>
      <c r="E812" s="135"/>
      <c r="F812" s="134"/>
      <c r="G812" s="134"/>
      <c r="H812" s="135"/>
      <c r="I812" s="134"/>
      <c r="J812" s="134"/>
      <c r="K812" s="134"/>
      <c r="L812" s="134"/>
      <c r="M812" s="134"/>
      <c r="N812" s="134"/>
      <c r="O812" s="134"/>
      <c r="P812" s="136"/>
      <c r="Q812" s="134"/>
      <c r="R812" s="134"/>
      <c r="U812" s="68"/>
      <c r="CP812" s="68"/>
      <c r="DH812" s="68"/>
    </row>
    <row r="813" spans="1:112" ht="15">
      <c r="A813" s="133"/>
      <c r="B813" s="134"/>
      <c r="C813" s="134"/>
      <c r="D813" s="134"/>
      <c r="E813" s="135"/>
      <c r="F813" s="134"/>
      <c r="G813" s="134"/>
      <c r="H813" s="135"/>
      <c r="I813" s="134"/>
      <c r="J813" s="134"/>
      <c r="K813" s="134"/>
      <c r="L813" s="134"/>
      <c r="M813" s="134"/>
      <c r="N813" s="134"/>
      <c r="O813" s="134"/>
      <c r="P813" s="136"/>
      <c r="Q813" s="134"/>
      <c r="R813" s="134"/>
      <c r="U813" s="68"/>
      <c r="CP813" s="68"/>
      <c r="DH813" s="68"/>
    </row>
    <row r="814" spans="1:112" ht="15">
      <c r="A814" s="133"/>
      <c r="B814" s="134"/>
      <c r="C814" s="134"/>
      <c r="D814" s="134"/>
      <c r="E814" s="135"/>
      <c r="F814" s="134"/>
      <c r="G814" s="134"/>
      <c r="H814" s="135"/>
      <c r="I814" s="134"/>
      <c r="J814" s="134"/>
      <c r="K814" s="134"/>
      <c r="L814" s="134"/>
      <c r="M814" s="134"/>
      <c r="N814" s="134"/>
      <c r="O814" s="134"/>
      <c r="P814" s="136"/>
      <c r="Q814" s="134"/>
      <c r="R814" s="134"/>
      <c r="U814" s="68"/>
      <c r="CP814" s="68"/>
      <c r="DH814" s="68"/>
    </row>
    <row r="815" spans="1:112" ht="15">
      <c r="A815" s="133"/>
      <c r="B815" s="134"/>
      <c r="C815" s="134"/>
      <c r="D815" s="134"/>
      <c r="E815" s="135"/>
      <c r="F815" s="134"/>
      <c r="G815" s="134"/>
      <c r="H815" s="135"/>
      <c r="I815" s="134"/>
      <c r="J815" s="134"/>
      <c r="K815" s="134"/>
      <c r="L815" s="134"/>
      <c r="M815" s="134"/>
      <c r="N815" s="134"/>
      <c r="O815" s="134"/>
      <c r="P815" s="136"/>
      <c r="Q815" s="134"/>
      <c r="R815" s="134"/>
      <c r="U815" s="68"/>
      <c r="CP815" s="68"/>
      <c r="DH815" s="68"/>
    </row>
    <row r="816" spans="1:112" ht="15">
      <c r="A816" s="133"/>
      <c r="B816" s="134"/>
      <c r="C816" s="134"/>
      <c r="D816" s="134"/>
      <c r="E816" s="135"/>
      <c r="F816" s="134"/>
      <c r="G816" s="134"/>
      <c r="H816" s="135"/>
      <c r="I816" s="134"/>
      <c r="J816" s="134"/>
      <c r="K816" s="134"/>
      <c r="L816" s="134"/>
      <c r="M816" s="134"/>
      <c r="N816" s="134"/>
      <c r="O816" s="134"/>
      <c r="P816" s="136"/>
      <c r="Q816" s="134"/>
      <c r="R816" s="134"/>
      <c r="U816" s="68"/>
      <c r="CP816" s="68"/>
      <c r="DH816" s="68"/>
    </row>
    <row r="817" spans="1:112" ht="15">
      <c r="A817" s="133"/>
      <c r="B817" s="134"/>
      <c r="C817" s="134"/>
      <c r="D817" s="134"/>
      <c r="E817" s="135"/>
      <c r="F817" s="134"/>
      <c r="G817" s="134"/>
      <c r="H817" s="135"/>
      <c r="I817" s="134"/>
      <c r="J817" s="134"/>
      <c r="K817" s="134"/>
      <c r="L817" s="134"/>
      <c r="M817" s="134"/>
      <c r="N817" s="134"/>
      <c r="O817" s="134"/>
      <c r="P817" s="136"/>
      <c r="Q817" s="134"/>
      <c r="R817" s="134"/>
      <c r="U817" s="68"/>
      <c r="CP817" s="68"/>
      <c r="DH817" s="68"/>
    </row>
    <row r="818" spans="1:113" ht="15">
      <c r="A818" s="133"/>
      <c r="B818" s="134"/>
      <c r="C818" s="134"/>
      <c r="D818" s="134"/>
      <c r="E818" s="135"/>
      <c r="F818" s="134"/>
      <c r="G818" s="134"/>
      <c r="H818" s="135"/>
      <c r="I818" s="134"/>
      <c r="J818" s="134"/>
      <c r="K818" s="134"/>
      <c r="L818" s="134"/>
      <c r="M818" s="134"/>
      <c r="N818" s="134"/>
      <c r="O818" s="134"/>
      <c r="P818" s="136"/>
      <c r="Q818" s="134"/>
      <c r="R818" s="134"/>
      <c r="U818" s="68"/>
      <c r="CP818" s="68"/>
      <c r="DH818" s="68"/>
      <c r="DI818" s="68"/>
    </row>
    <row r="819" spans="1:112" ht="15">
      <c r="A819" s="133"/>
      <c r="B819" s="134"/>
      <c r="C819" s="134"/>
      <c r="D819" s="134"/>
      <c r="E819" s="135"/>
      <c r="F819" s="134"/>
      <c r="G819" s="134"/>
      <c r="H819" s="135"/>
      <c r="I819" s="134"/>
      <c r="J819" s="134"/>
      <c r="K819" s="134"/>
      <c r="L819" s="134"/>
      <c r="M819" s="134"/>
      <c r="N819" s="134"/>
      <c r="O819" s="134"/>
      <c r="P819" s="136"/>
      <c r="Q819" s="134"/>
      <c r="R819" s="134"/>
      <c r="U819" s="68"/>
      <c r="CP819" s="68"/>
      <c r="DH819" s="68"/>
    </row>
    <row r="820" spans="1:112" ht="15">
      <c r="A820" s="133"/>
      <c r="B820" s="134"/>
      <c r="C820" s="134"/>
      <c r="D820" s="134"/>
      <c r="E820" s="135"/>
      <c r="F820" s="134"/>
      <c r="G820" s="134"/>
      <c r="H820" s="135"/>
      <c r="I820" s="134"/>
      <c r="J820" s="134"/>
      <c r="K820" s="134"/>
      <c r="L820" s="134"/>
      <c r="M820" s="134"/>
      <c r="N820" s="134"/>
      <c r="O820" s="134"/>
      <c r="P820" s="136"/>
      <c r="Q820" s="134"/>
      <c r="R820" s="134"/>
      <c r="U820" s="68"/>
      <c r="CP820" s="68"/>
      <c r="DH820" s="68"/>
    </row>
    <row r="821" spans="1:112" ht="15">
      <c r="A821" s="133"/>
      <c r="B821" s="134"/>
      <c r="C821" s="134"/>
      <c r="D821" s="134"/>
      <c r="E821" s="135"/>
      <c r="F821" s="134"/>
      <c r="G821" s="134"/>
      <c r="H821" s="135"/>
      <c r="I821" s="134"/>
      <c r="J821" s="134"/>
      <c r="K821" s="134"/>
      <c r="L821" s="134"/>
      <c r="M821" s="134"/>
      <c r="N821" s="134"/>
      <c r="O821" s="134"/>
      <c r="P821" s="136"/>
      <c r="Q821" s="134"/>
      <c r="R821" s="134"/>
      <c r="U821" s="68"/>
      <c r="CP821" s="68"/>
      <c r="DH821" s="68"/>
    </row>
    <row r="822" spans="1:112" ht="15">
      <c r="A822" s="133"/>
      <c r="B822" s="134"/>
      <c r="C822" s="134"/>
      <c r="D822" s="134"/>
      <c r="E822" s="135"/>
      <c r="F822" s="134"/>
      <c r="G822" s="134"/>
      <c r="H822" s="135"/>
      <c r="I822" s="134"/>
      <c r="J822" s="134"/>
      <c r="K822" s="134"/>
      <c r="L822" s="134"/>
      <c r="M822" s="134"/>
      <c r="N822" s="134"/>
      <c r="O822" s="134"/>
      <c r="P822" s="136"/>
      <c r="Q822" s="134"/>
      <c r="R822" s="134"/>
      <c r="U822" s="68"/>
      <c r="CP822" s="68"/>
      <c r="DH822" s="68"/>
    </row>
    <row r="823" spans="1:112" ht="15">
      <c r="A823" s="133"/>
      <c r="B823" s="134"/>
      <c r="C823" s="134"/>
      <c r="D823" s="134"/>
      <c r="E823" s="135"/>
      <c r="F823" s="134"/>
      <c r="G823" s="134"/>
      <c r="H823" s="135"/>
      <c r="I823" s="134"/>
      <c r="J823" s="134"/>
      <c r="K823" s="134"/>
      <c r="L823" s="134"/>
      <c r="M823" s="134"/>
      <c r="N823" s="134"/>
      <c r="O823" s="134"/>
      <c r="P823" s="136"/>
      <c r="Q823" s="134"/>
      <c r="R823" s="134"/>
      <c r="U823" s="68"/>
      <c r="CP823" s="68"/>
      <c r="DH823" s="68"/>
    </row>
    <row r="824" spans="1:112" ht="15">
      <c r="A824" s="133"/>
      <c r="B824" s="134"/>
      <c r="C824" s="134"/>
      <c r="D824" s="134"/>
      <c r="E824" s="135"/>
      <c r="F824" s="134"/>
      <c r="G824" s="134"/>
      <c r="H824" s="135"/>
      <c r="I824" s="134"/>
      <c r="J824" s="134"/>
      <c r="K824" s="134"/>
      <c r="L824" s="134"/>
      <c r="M824" s="134"/>
      <c r="N824" s="134"/>
      <c r="O824" s="134"/>
      <c r="P824" s="136"/>
      <c r="Q824" s="134"/>
      <c r="R824" s="134"/>
      <c r="U824" s="68"/>
      <c r="CP824" s="68"/>
      <c r="DH824" s="68"/>
    </row>
    <row r="825" spans="1:112" ht="15">
      <c r="A825" s="138"/>
      <c r="B825" s="134"/>
      <c r="C825" s="134"/>
      <c r="D825" s="134"/>
      <c r="E825" s="135"/>
      <c r="F825" s="134"/>
      <c r="G825" s="134"/>
      <c r="H825" s="135"/>
      <c r="I825" s="134"/>
      <c r="J825" s="134"/>
      <c r="K825" s="134"/>
      <c r="L825" s="134"/>
      <c r="M825" s="134"/>
      <c r="N825" s="134"/>
      <c r="O825" s="134"/>
      <c r="P825" s="136"/>
      <c r="Q825" s="134"/>
      <c r="R825" s="134"/>
      <c r="U825" s="68"/>
      <c r="CP825" s="68"/>
      <c r="DH825" s="68"/>
    </row>
    <row r="826" spans="1:112" ht="15">
      <c r="A826" s="133"/>
      <c r="B826" s="134"/>
      <c r="C826" s="134"/>
      <c r="D826" s="134"/>
      <c r="E826" s="135"/>
      <c r="F826" s="134"/>
      <c r="G826" s="134"/>
      <c r="H826" s="135"/>
      <c r="I826" s="134"/>
      <c r="J826" s="134"/>
      <c r="K826" s="134"/>
      <c r="L826" s="134"/>
      <c r="M826" s="134"/>
      <c r="N826" s="134"/>
      <c r="O826" s="134"/>
      <c r="P826" s="136"/>
      <c r="Q826" s="134"/>
      <c r="R826" s="134"/>
      <c r="U826" s="68"/>
      <c r="CP826" s="68"/>
      <c r="DH826" s="68"/>
    </row>
    <row r="827" spans="1:112" ht="15">
      <c r="A827" s="133"/>
      <c r="B827" s="134"/>
      <c r="C827" s="134"/>
      <c r="D827" s="134"/>
      <c r="E827" s="135"/>
      <c r="F827" s="134"/>
      <c r="G827" s="134"/>
      <c r="H827" s="135"/>
      <c r="I827" s="134"/>
      <c r="J827" s="134"/>
      <c r="K827" s="134"/>
      <c r="L827" s="134"/>
      <c r="M827" s="134"/>
      <c r="N827" s="134"/>
      <c r="O827" s="134"/>
      <c r="P827" s="136"/>
      <c r="Q827" s="134"/>
      <c r="R827" s="134"/>
      <c r="U827" s="68"/>
      <c r="CP827" s="68"/>
      <c r="DH827" s="68"/>
    </row>
    <row r="828" spans="1:112" ht="15">
      <c r="A828" s="133"/>
      <c r="B828" s="134"/>
      <c r="C828" s="134"/>
      <c r="D828" s="134"/>
      <c r="E828" s="135"/>
      <c r="F828" s="134"/>
      <c r="G828" s="134"/>
      <c r="H828" s="135"/>
      <c r="I828" s="134"/>
      <c r="J828" s="134"/>
      <c r="K828" s="134"/>
      <c r="L828" s="134"/>
      <c r="M828" s="134"/>
      <c r="N828" s="134"/>
      <c r="O828" s="134"/>
      <c r="P828" s="136"/>
      <c r="Q828" s="134"/>
      <c r="R828" s="134"/>
      <c r="U828" s="68"/>
      <c r="CP828" s="68"/>
      <c r="DH828" s="68"/>
    </row>
    <row r="829" spans="1:112" ht="15">
      <c r="A829" s="133"/>
      <c r="B829" s="134"/>
      <c r="C829" s="134"/>
      <c r="D829" s="134"/>
      <c r="E829" s="135"/>
      <c r="F829" s="134"/>
      <c r="G829" s="134"/>
      <c r="H829" s="135"/>
      <c r="I829" s="134"/>
      <c r="J829" s="134"/>
      <c r="K829" s="134"/>
      <c r="L829" s="134"/>
      <c r="M829" s="134"/>
      <c r="N829" s="134"/>
      <c r="O829" s="134"/>
      <c r="P829" s="136"/>
      <c r="Q829" s="134"/>
      <c r="R829" s="134"/>
      <c r="U829" s="68"/>
      <c r="CP829" s="68"/>
      <c r="DH829" s="68"/>
    </row>
    <row r="830" spans="1:112" ht="15">
      <c r="A830" s="133"/>
      <c r="B830" s="134"/>
      <c r="C830" s="134"/>
      <c r="D830" s="134"/>
      <c r="E830" s="135"/>
      <c r="F830" s="134"/>
      <c r="G830" s="134"/>
      <c r="H830" s="135"/>
      <c r="I830" s="134"/>
      <c r="J830" s="134"/>
      <c r="K830" s="134"/>
      <c r="L830" s="134"/>
      <c r="M830" s="134"/>
      <c r="N830" s="134"/>
      <c r="O830" s="134"/>
      <c r="P830" s="136"/>
      <c r="Q830" s="134"/>
      <c r="R830" s="134"/>
      <c r="U830" s="68"/>
      <c r="CP830" s="68"/>
      <c r="DH830" s="68"/>
    </row>
    <row r="831" spans="1:112" ht="15">
      <c r="A831" s="133"/>
      <c r="B831" s="134"/>
      <c r="C831" s="134"/>
      <c r="D831" s="134"/>
      <c r="E831" s="135"/>
      <c r="F831" s="134"/>
      <c r="G831" s="134"/>
      <c r="H831" s="135"/>
      <c r="I831" s="134"/>
      <c r="J831" s="134"/>
      <c r="K831" s="134"/>
      <c r="L831" s="134"/>
      <c r="M831" s="134"/>
      <c r="N831" s="134"/>
      <c r="O831" s="134"/>
      <c r="P831" s="136"/>
      <c r="Q831" s="134"/>
      <c r="R831" s="134"/>
      <c r="U831" s="68"/>
      <c r="CP831" s="68"/>
      <c r="DH831" s="68"/>
    </row>
    <row r="832" spans="1:112" ht="15">
      <c r="A832" s="133"/>
      <c r="B832" s="134"/>
      <c r="C832" s="134"/>
      <c r="D832" s="134"/>
      <c r="E832" s="135"/>
      <c r="F832" s="134"/>
      <c r="G832" s="134"/>
      <c r="H832" s="135"/>
      <c r="I832" s="134"/>
      <c r="J832" s="134"/>
      <c r="K832" s="134"/>
      <c r="L832" s="134"/>
      <c r="M832" s="134"/>
      <c r="N832" s="134"/>
      <c r="O832" s="134"/>
      <c r="P832" s="136"/>
      <c r="Q832" s="134"/>
      <c r="R832" s="134"/>
      <c r="U832" s="68"/>
      <c r="CP832" s="68"/>
      <c r="DH832" s="68"/>
    </row>
    <row r="833" spans="1:112" ht="15">
      <c r="A833" s="133"/>
      <c r="B833" s="134"/>
      <c r="C833" s="134"/>
      <c r="D833" s="134"/>
      <c r="E833" s="135"/>
      <c r="F833" s="134"/>
      <c r="G833" s="134"/>
      <c r="H833" s="135"/>
      <c r="I833" s="134"/>
      <c r="J833" s="134"/>
      <c r="K833" s="134"/>
      <c r="L833" s="134"/>
      <c r="M833" s="134"/>
      <c r="N833" s="134"/>
      <c r="O833" s="134"/>
      <c r="P833" s="136"/>
      <c r="Q833" s="134"/>
      <c r="R833" s="134"/>
      <c r="U833" s="68"/>
      <c r="CP833" s="68"/>
      <c r="DH833" s="68"/>
    </row>
    <row r="834" spans="1:112" ht="15">
      <c r="A834" s="133"/>
      <c r="B834" s="134"/>
      <c r="C834" s="134"/>
      <c r="D834" s="134"/>
      <c r="E834" s="135"/>
      <c r="F834" s="134"/>
      <c r="G834" s="134"/>
      <c r="H834" s="135"/>
      <c r="I834" s="134"/>
      <c r="J834" s="134"/>
      <c r="K834" s="134"/>
      <c r="L834" s="134"/>
      <c r="M834" s="134"/>
      <c r="N834" s="134"/>
      <c r="O834" s="134"/>
      <c r="P834" s="136"/>
      <c r="Q834" s="134"/>
      <c r="R834" s="134"/>
      <c r="U834" s="68"/>
      <c r="CP834" s="68"/>
      <c r="DH834" s="68"/>
    </row>
    <row r="835" spans="1:112" ht="15">
      <c r="A835" s="133"/>
      <c r="B835" s="134"/>
      <c r="C835" s="134"/>
      <c r="D835" s="134"/>
      <c r="E835" s="135"/>
      <c r="F835" s="134"/>
      <c r="G835" s="134"/>
      <c r="H835" s="135"/>
      <c r="I835" s="134"/>
      <c r="J835" s="134"/>
      <c r="K835" s="134"/>
      <c r="L835" s="134"/>
      <c r="M835" s="134"/>
      <c r="N835" s="134"/>
      <c r="O835" s="134"/>
      <c r="P835" s="136"/>
      <c r="Q835" s="134"/>
      <c r="R835" s="134"/>
      <c r="U835" s="68"/>
      <c r="CP835" s="68"/>
      <c r="DH835" s="68"/>
    </row>
    <row r="836" spans="1:112" ht="15">
      <c r="A836" s="133"/>
      <c r="B836" s="134"/>
      <c r="C836" s="134"/>
      <c r="D836" s="134"/>
      <c r="E836" s="135"/>
      <c r="F836" s="134"/>
      <c r="G836" s="134"/>
      <c r="H836" s="135"/>
      <c r="I836" s="134"/>
      <c r="J836" s="134"/>
      <c r="K836" s="134"/>
      <c r="L836" s="134"/>
      <c r="M836" s="134"/>
      <c r="N836" s="134"/>
      <c r="O836" s="134"/>
      <c r="P836" s="136"/>
      <c r="Q836" s="134"/>
      <c r="R836" s="134"/>
      <c r="U836" s="68"/>
      <c r="CP836" s="68"/>
      <c r="DH836" s="68"/>
    </row>
    <row r="837" spans="1:112" ht="15">
      <c r="A837" s="133"/>
      <c r="B837" s="134"/>
      <c r="C837" s="134"/>
      <c r="D837" s="134"/>
      <c r="E837" s="135"/>
      <c r="F837" s="134"/>
      <c r="G837" s="134"/>
      <c r="H837" s="135"/>
      <c r="I837" s="134"/>
      <c r="J837" s="134"/>
      <c r="K837" s="134"/>
      <c r="L837" s="134"/>
      <c r="M837" s="134"/>
      <c r="N837" s="134"/>
      <c r="O837" s="134"/>
      <c r="P837" s="136"/>
      <c r="Q837" s="134"/>
      <c r="R837" s="134"/>
      <c r="U837" s="68"/>
      <c r="CP837" s="68"/>
      <c r="DH837" s="68"/>
    </row>
    <row r="838" spans="1:112" ht="15">
      <c r="A838" s="133"/>
      <c r="B838" s="134"/>
      <c r="C838" s="134"/>
      <c r="D838" s="134"/>
      <c r="E838" s="135"/>
      <c r="F838" s="134"/>
      <c r="G838" s="134"/>
      <c r="H838" s="135"/>
      <c r="I838" s="134"/>
      <c r="J838" s="134"/>
      <c r="K838" s="134"/>
      <c r="L838" s="134"/>
      <c r="M838" s="134"/>
      <c r="N838" s="134"/>
      <c r="O838" s="134"/>
      <c r="P838" s="136"/>
      <c r="Q838" s="134"/>
      <c r="R838" s="134"/>
      <c r="U838" s="68"/>
      <c r="CP838" s="68"/>
      <c r="DH838" s="68"/>
    </row>
    <row r="839" spans="1:112" ht="15">
      <c r="A839" s="133"/>
      <c r="B839" s="134"/>
      <c r="C839" s="134"/>
      <c r="D839" s="134"/>
      <c r="E839" s="135"/>
      <c r="F839" s="134"/>
      <c r="G839" s="134"/>
      <c r="H839" s="135"/>
      <c r="I839" s="134"/>
      <c r="J839" s="134"/>
      <c r="K839" s="134"/>
      <c r="L839" s="134"/>
      <c r="M839" s="134"/>
      <c r="N839" s="134"/>
      <c r="O839" s="134"/>
      <c r="P839" s="136"/>
      <c r="Q839" s="134"/>
      <c r="R839" s="134"/>
      <c r="U839" s="68"/>
      <c r="CP839" s="68"/>
      <c r="DH839" s="68"/>
    </row>
    <row r="840" spans="1:112" ht="15">
      <c r="A840" s="133"/>
      <c r="B840" s="134"/>
      <c r="C840" s="134"/>
      <c r="D840" s="134"/>
      <c r="E840" s="135"/>
      <c r="F840" s="134"/>
      <c r="G840" s="134"/>
      <c r="H840" s="135"/>
      <c r="I840" s="134"/>
      <c r="J840" s="134"/>
      <c r="K840" s="134"/>
      <c r="L840" s="134"/>
      <c r="M840" s="134"/>
      <c r="N840" s="134"/>
      <c r="O840" s="134"/>
      <c r="P840" s="136"/>
      <c r="Q840" s="134"/>
      <c r="R840" s="134"/>
      <c r="U840" s="68"/>
      <c r="CP840" s="68"/>
      <c r="DH840" s="68"/>
    </row>
    <row r="841" spans="1:112" ht="15">
      <c r="A841" s="133"/>
      <c r="B841" s="134"/>
      <c r="C841" s="134"/>
      <c r="D841" s="134"/>
      <c r="E841" s="135"/>
      <c r="F841" s="134"/>
      <c r="G841" s="134"/>
      <c r="H841" s="135"/>
      <c r="I841" s="134"/>
      <c r="J841" s="134"/>
      <c r="K841" s="134"/>
      <c r="L841" s="134"/>
      <c r="M841" s="134"/>
      <c r="N841" s="134"/>
      <c r="O841" s="134"/>
      <c r="P841" s="136"/>
      <c r="Q841" s="134"/>
      <c r="R841" s="134"/>
      <c r="U841" s="68"/>
      <c r="CP841" s="68"/>
      <c r="DH841" s="68"/>
    </row>
    <row r="842" spans="1:112" ht="15">
      <c r="A842" s="133"/>
      <c r="B842" s="134"/>
      <c r="C842" s="134"/>
      <c r="D842" s="134"/>
      <c r="E842" s="135"/>
      <c r="F842" s="134"/>
      <c r="G842" s="134"/>
      <c r="H842" s="135"/>
      <c r="I842" s="134"/>
      <c r="J842" s="134"/>
      <c r="K842" s="134"/>
      <c r="L842" s="134"/>
      <c r="M842" s="134"/>
      <c r="N842" s="134"/>
      <c r="O842" s="134"/>
      <c r="P842" s="136"/>
      <c r="Q842" s="134"/>
      <c r="R842" s="134"/>
      <c r="U842" s="68"/>
      <c r="CP842" s="68"/>
      <c r="DH842" s="68"/>
    </row>
    <row r="843" spans="1:112" ht="15">
      <c r="A843" s="133"/>
      <c r="B843" s="134"/>
      <c r="C843" s="134"/>
      <c r="D843" s="134"/>
      <c r="E843" s="135"/>
      <c r="F843" s="134"/>
      <c r="G843" s="134"/>
      <c r="H843" s="135"/>
      <c r="I843" s="134"/>
      <c r="J843" s="134"/>
      <c r="K843" s="134"/>
      <c r="L843" s="134"/>
      <c r="M843" s="134"/>
      <c r="N843" s="134"/>
      <c r="O843" s="134"/>
      <c r="P843" s="136"/>
      <c r="Q843" s="134"/>
      <c r="R843" s="134"/>
      <c r="U843" s="68"/>
      <c r="CP843" s="68"/>
      <c r="DH843" s="68"/>
    </row>
    <row r="844" spans="1:112" ht="15">
      <c r="A844" s="133"/>
      <c r="B844" s="134"/>
      <c r="C844" s="134"/>
      <c r="D844" s="134"/>
      <c r="E844" s="135"/>
      <c r="F844" s="134"/>
      <c r="G844" s="134"/>
      <c r="H844" s="135"/>
      <c r="I844" s="134"/>
      <c r="J844" s="134"/>
      <c r="K844" s="134"/>
      <c r="L844" s="134"/>
      <c r="M844" s="134"/>
      <c r="N844" s="134"/>
      <c r="O844" s="134"/>
      <c r="P844" s="136"/>
      <c r="Q844" s="134"/>
      <c r="R844" s="134"/>
      <c r="U844" s="68"/>
      <c r="CP844" s="68"/>
      <c r="DH844" s="68"/>
    </row>
    <row r="845" spans="1:112" ht="15">
      <c r="A845" s="133"/>
      <c r="B845" s="134"/>
      <c r="C845" s="134"/>
      <c r="D845" s="134"/>
      <c r="E845" s="135"/>
      <c r="F845" s="134"/>
      <c r="G845" s="134"/>
      <c r="H845" s="135"/>
      <c r="I845" s="134"/>
      <c r="J845" s="134"/>
      <c r="K845" s="134"/>
      <c r="L845" s="134"/>
      <c r="M845" s="134"/>
      <c r="N845" s="134"/>
      <c r="O845" s="134"/>
      <c r="P845" s="136"/>
      <c r="Q845" s="134"/>
      <c r="R845" s="134"/>
      <c r="U845" s="68"/>
      <c r="CP845" s="68"/>
      <c r="DH845" s="68"/>
    </row>
    <row r="846" spans="1:112" ht="15">
      <c r="A846" s="133"/>
      <c r="B846" s="134"/>
      <c r="C846" s="134"/>
      <c r="D846" s="134"/>
      <c r="E846" s="135"/>
      <c r="F846" s="134"/>
      <c r="G846" s="134"/>
      <c r="H846" s="135"/>
      <c r="I846" s="134"/>
      <c r="J846" s="134"/>
      <c r="K846" s="134"/>
      <c r="L846" s="134"/>
      <c r="M846" s="134"/>
      <c r="N846" s="134"/>
      <c r="O846" s="134"/>
      <c r="P846" s="136"/>
      <c r="Q846" s="134"/>
      <c r="R846" s="134"/>
      <c r="U846" s="68"/>
      <c r="CP846" s="68"/>
      <c r="DH846" s="68"/>
    </row>
    <row r="847" spans="1:112" ht="15">
      <c r="A847" s="133"/>
      <c r="B847" s="134"/>
      <c r="C847" s="134"/>
      <c r="D847" s="134"/>
      <c r="E847" s="135"/>
      <c r="F847" s="134"/>
      <c r="G847" s="134"/>
      <c r="H847" s="135"/>
      <c r="I847" s="134"/>
      <c r="J847" s="134"/>
      <c r="K847" s="134"/>
      <c r="L847" s="134"/>
      <c r="M847" s="134"/>
      <c r="N847" s="134"/>
      <c r="O847" s="134"/>
      <c r="P847" s="136"/>
      <c r="Q847" s="134"/>
      <c r="R847" s="134"/>
      <c r="U847" s="68"/>
      <c r="CP847" s="68"/>
      <c r="DH847" s="68"/>
    </row>
    <row r="848" spans="1:112" ht="15">
      <c r="A848" s="133"/>
      <c r="B848" s="134"/>
      <c r="C848" s="134"/>
      <c r="D848" s="134"/>
      <c r="E848" s="135"/>
      <c r="F848" s="134"/>
      <c r="G848" s="134"/>
      <c r="H848" s="135"/>
      <c r="I848" s="134"/>
      <c r="J848" s="134"/>
      <c r="K848" s="134"/>
      <c r="L848" s="134"/>
      <c r="M848" s="134"/>
      <c r="N848" s="134"/>
      <c r="O848" s="134"/>
      <c r="P848" s="136"/>
      <c r="Q848" s="134"/>
      <c r="R848" s="134"/>
      <c r="U848" s="68"/>
      <c r="CP848" s="68"/>
      <c r="DH848" s="68"/>
    </row>
    <row r="849" spans="1:112" ht="15">
      <c r="A849" s="133"/>
      <c r="B849" s="134"/>
      <c r="C849" s="134"/>
      <c r="D849" s="134"/>
      <c r="E849" s="135"/>
      <c r="F849" s="134"/>
      <c r="G849" s="134"/>
      <c r="H849" s="135"/>
      <c r="I849" s="134"/>
      <c r="J849" s="134"/>
      <c r="K849" s="134"/>
      <c r="L849" s="134"/>
      <c r="M849" s="134"/>
      <c r="N849" s="134"/>
      <c r="O849" s="134"/>
      <c r="P849" s="136"/>
      <c r="Q849" s="134"/>
      <c r="R849" s="134"/>
      <c r="U849" s="68"/>
      <c r="CP849" s="68"/>
      <c r="DH849" s="68"/>
    </row>
    <row r="850" spans="1:112" ht="15">
      <c r="A850" s="133"/>
      <c r="B850" s="134"/>
      <c r="C850" s="134"/>
      <c r="D850" s="134"/>
      <c r="E850" s="135"/>
      <c r="F850" s="134"/>
      <c r="G850" s="134"/>
      <c r="H850" s="135"/>
      <c r="I850" s="134"/>
      <c r="J850" s="134"/>
      <c r="K850" s="134"/>
      <c r="L850" s="134"/>
      <c r="M850" s="134"/>
      <c r="N850" s="134"/>
      <c r="O850" s="134"/>
      <c r="P850" s="136"/>
      <c r="Q850" s="134"/>
      <c r="R850" s="134"/>
      <c r="U850" s="68"/>
      <c r="CP850" s="68"/>
      <c r="DH850" s="68"/>
    </row>
    <row r="851" spans="1:112" ht="15">
      <c r="A851" s="133"/>
      <c r="B851" s="134"/>
      <c r="C851" s="134"/>
      <c r="D851" s="134"/>
      <c r="E851" s="135"/>
      <c r="F851" s="134"/>
      <c r="G851" s="134"/>
      <c r="H851" s="135"/>
      <c r="I851" s="134"/>
      <c r="J851" s="134"/>
      <c r="K851" s="134"/>
      <c r="L851" s="134"/>
      <c r="M851" s="134"/>
      <c r="N851" s="134"/>
      <c r="O851" s="134"/>
      <c r="P851" s="136"/>
      <c r="Q851" s="134"/>
      <c r="R851" s="134"/>
      <c r="U851" s="68"/>
      <c r="CP851" s="68"/>
      <c r="DH851" s="68"/>
    </row>
    <row r="852" s="68" customFormat="1" ht="12.75"/>
    <row r="853" spans="21:112" ht="12.75">
      <c r="U853" s="68"/>
      <c r="CP853" s="68"/>
      <c r="DH853" s="68"/>
    </row>
    <row r="854" spans="21:112" ht="12.75">
      <c r="U854" s="68"/>
      <c r="CP854" s="68"/>
      <c r="DH854" s="68"/>
    </row>
    <row r="855" spans="21:112" ht="12.75">
      <c r="U855" s="68"/>
      <c r="CP855" s="68"/>
      <c r="DH855" s="68"/>
    </row>
    <row r="856" spans="21:112" ht="12.75">
      <c r="U856" s="68"/>
      <c r="CP856" s="68"/>
      <c r="DH856" s="68"/>
    </row>
    <row r="857" spans="21:112" ht="12.75">
      <c r="U857" s="68"/>
      <c r="CP857" s="68"/>
      <c r="DH857" s="68"/>
    </row>
    <row r="858" spans="21:112" ht="12.75">
      <c r="U858" s="68"/>
      <c r="CP858" s="68"/>
      <c r="DH858" s="68"/>
    </row>
    <row r="859" spans="21:112" ht="12.75">
      <c r="U859" s="68"/>
      <c r="CP859" s="68"/>
      <c r="DH859" s="68"/>
    </row>
    <row r="860" spans="21:112" ht="12.75">
      <c r="U860" s="68"/>
      <c r="CP860" s="68"/>
      <c r="DH860" s="68"/>
    </row>
    <row r="861" spans="21:112" ht="12.75">
      <c r="U861" s="68"/>
      <c r="CP861" s="68"/>
      <c r="DH861" s="68"/>
    </row>
    <row r="862" spans="21:112" ht="12.75">
      <c r="U862" s="68"/>
      <c r="CP862" s="68"/>
      <c r="DH862" s="68"/>
    </row>
    <row r="863" spans="21:112" ht="12.75">
      <c r="U863" s="68"/>
      <c r="CP863" s="68"/>
      <c r="DH863" s="68"/>
    </row>
    <row r="864" spans="21:112" ht="12.75">
      <c r="U864" s="68"/>
      <c r="CP864" s="68"/>
      <c r="DH864" s="68"/>
    </row>
    <row r="865" spans="21:112" ht="12.75">
      <c r="U865" s="68"/>
      <c r="CP865" s="68"/>
      <c r="DH865" s="68"/>
    </row>
    <row r="866" spans="21:112" ht="12.75">
      <c r="U866" s="68"/>
      <c r="CP866" s="68"/>
      <c r="DH866" s="68"/>
    </row>
    <row r="867" spans="21:112" ht="12.75">
      <c r="U867" s="68"/>
      <c r="CP867" s="68"/>
      <c r="DH867" s="68"/>
    </row>
    <row r="868" spans="21:112" ht="12.75">
      <c r="U868" s="68"/>
      <c r="CP868" s="68"/>
      <c r="DH868" s="68"/>
    </row>
    <row r="869" spans="21:112" ht="12.75">
      <c r="U869" s="68"/>
      <c r="CP869" s="68"/>
      <c r="DH869" s="68"/>
    </row>
    <row r="870" spans="21:112" ht="12.75">
      <c r="U870" s="68"/>
      <c r="CP870" s="68"/>
      <c r="DH870" s="68"/>
    </row>
    <row r="871" spans="21:112" ht="12.75">
      <c r="U871" s="68"/>
      <c r="CP871" s="68"/>
      <c r="DH871" s="68"/>
    </row>
    <row r="872" spans="21:112" ht="12.75">
      <c r="U872" s="68"/>
      <c r="CP872" s="68"/>
      <c r="DH872" s="68"/>
    </row>
    <row r="873" spans="21:112" ht="12.75">
      <c r="U873" s="68"/>
      <c r="CP873" s="68"/>
      <c r="DH873" s="68"/>
    </row>
    <row r="874" spans="21:112" ht="12.75">
      <c r="U874" s="68"/>
      <c r="CP874" s="68"/>
      <c r="DH874" s="68"/>
    </row>
    <row r="875" spans="21:112" ht="12.75">
      <c r="U875" s="68"/>
      <c r="CP875" s="68"/>
      <c r="DH875" s="68"/>
    </row>
    <row r="876" spans="21:112" ht="12.75">
      <c r="U876" s="68"/>
      <c r="CP876" s="68"/>
      <c r="DH876" s="68"/>
    </row>
    <row r="877" spans="21:112" ht="12.75">
      <c r="U877" s="68"/>
      <c r="CP877" s="68"/>
      <c r="DH877" s="68"/>
    </row>
    <row r="878" spans="21:112" ht="12.75">
      <c r="U878" s="68"/>
      <c r="CP878" s="68"/>
      <c r="DH878" s="68"/>
    </row>
    <row r="879" spans="21:112" ht="12.75">
      <c r="U879" s="68"/>
      <c r="CP879" s="68"/>
      <c r="DH879" s="68"/>
    </row>
    <row r="880" spans="21:112" ht="12.75">
      <c r="U880" s="68"/>
      <c r="CP880" s="68"/>
      <c r="DH880" s="68"/>
    </row>
    <row r="881" spans="21:112" ht="12.75">
      <c r="U881" s="68"/>
      <c r="CP881" s="68"/>
      <c r="DH881" s="68"/>
    </row>
    <row r="882" spans="21:112" ht="12.75">
      <c r="U882" s="68"/>
      <c r="CP882" s="68"/>
      <c r="DH882" s="68"/>
    </row>
    <row r="883" spans="21:112" ht="12.75">
      <c r="U883" s="68"/>
      <c r="CP883" s="68"/>
      <c r="DH883" s="68"/>
    </row>
    <row r="884" spans="21:112" ht="12.75">
      <c r="U884" s="68"/>
      <c r="CP884" s="68"/>
      <c r="DH884" s="68"/>
    </row>
    <row r="885" spans="21:112" ht="12.75">
      <c r="U885" s="68"/>
      <c r="CP885" s="68"/>
      <c r="DH885" s="68"/>
    </row>
    <row r="886" spans="21:112" ht="12.75">
      <c r="U886" s="68"/>
      <c r="CP886" s="68"/>
      <c r="DH886" s="68"/>
    </row>
    <row r="887" spans="21:112" ht="12.75">
      <c r="U887" s="68"/>
      <c r="CP887" s="68"/>
      <c r="DH887" s="68"/>
    </row>
    <row r="888" spans="21:112" ht="12.75">
      <c r="U888" s="68"/>
      <c r="CP888" s="68"/>
      <c r="DH888" s="68"/>
    </row>
    <row r="889" spans="21:112" ht="12.75">
      <c r="U889" s="68"/>
      <c r="CP889" s="68"/>
      <c r="DH889" s="68"/>
    </row>
    <row r="890" spans="21:112" ht="12.75">
      <c r="U890" s="68"/>
      <c r="CP890" s="68"/>
      <c r="DH890" s="68"/>
    </row>
    <row r="891" spans="21:112" ht="12.75">
      <c r="U891" s="68"/>
      <c r="CP891" s="68"/>
      <c r="DH891" s="68"/>
    </row>
    <row r="892" spans="21:112" ht="12.75">
      <c r="U892" s="68"/>
      <c r="CP892" s="68"/>
      <c r="DH892" s="68"/>
    </row>
    <row r="893" spans="21:112" ht="12.75">
      <c r="U893" s="68"/>
      <c r="CP893" s="68"/>
      <c r="DH893" s="68"/>
    </row>
    <row r="894" spans="21:112" ht="12.75">
      <c r="U894" s="68"/>
      <c r="CP894" s="68"/>
      <c r="DH894" s="68"/>
    </row>
    <row r="895" spans="21:112" ht="12.75">
      <c r="U895" s="68"/>
      <c r="CP895" s="68"/>
      <c r="DH895" s="68"/>
    </row>
    <row r="896" spans="21:112" ht="12.75">
      <c r="U896" s="68"/>
      <c r="CP896" s="68"/>
      <c r="DH896" s="68"/>
    </row>
    <row r="897" spans="21:112" ht="12.75">
      <c r="U897" s="68"/>
      <c r="CP897" s="68"/>
      <c r="DH897" s="68"/>
    </row>
    <row r="898" spans="21:112" ht="12.75">
      <c r="U898" s="68"/>
      <c r="CP898" s="68"/>
      <c r="DH898" s="68"/>
    </row>
    <row r="899" spans="21:112" ht="12.75">
      <c r="U899" s="68"/>
      <c r="CP899" s="68"/>
      <c r="DH899" s="68"/>
    </row>
    <row r="900" spans="21:112" ht="12.75">
      <c r="U900" s="68"/>
      <c r="CP900" s="68"/>
      <c r="DH900" s="68"/>
    </row>
    <row r="901" spans="21:112" ht="12.75">
      <c r="U901" s="68"/>
      <c r="CP901" s="68"/>
      <c r="DH901" s="68"/>
    </row>
    <row r="902" spans="21:112" ht="12.75">
      <c r="U902" s="68"/>
      <c r="CP902" s="68"/>
      <c r="DH902" s="68"/>
    </row>
    <row r="903" spans="21:112" ht="12.75">
      <c r="U903" s="68"/>
      <c r="CP903" s="68"/>
      <c r="DH903" s="68"/>
    </row>
    <row r="904" spans="21:112" ht="12.75">
      <c r="U904" s="68"/>
      <c r="CP904" s="68"/>
      <c r="DH904" s="68"/>
    </row>
    <row r="905" spans="21:112" ht="12.75">
      <c r="U905" s="68"/>
      <c r="CP905" s="68"/>
      <c r="DH905" s="68"/>
    </row>
    <row r="906" spans="21:112" ht="12.75">
      <c r="U906" s="68"/>
      <c r="CP906" s="68"/>
      <c r="DH906" s="68"/>
    </row>
    <row r="907" spans="21:112" ht="12.75">
      <c r="U907" s="68"/>
      <c r="CP907" s="68"/>
      <c r="DH907" s="68"/>
    </row>
    <row r="908" spans="21:112" ht="12.75">
      <c r="U908" s="68"/>
      <c r="CP908" s="68"/>
      <c r="DH908" s="68"/>
    </row>
    <row r="909" spans="21:112" ht="12.75">
      <c r="U909" s="68"/>
      <c r="CP909" s="68"/>
      <c r="DH909" s="68"/>
    </row>
    <row r="910" spans="21:112" ht="12.75">
      <c r="U910" s="68"/>
      <c r="CP910" s="68"/>
      <c r="DH910" s="68"/>
    </row>
    <row r="911" spans="21:112" ht="12.75">
      <c r="U911" s="68"/>
      <c r="CP911" s="68"/>
      <c r="DH911" s="68"/>
    </row>
    <row r="912" spans="21:112" ht="12.75">
      <c r="U912" s="68"/>
      <c r="CP912" s="68"/>
      <c r="DH912" s="68"/>
    </row>
    <row r="913" spans="21:112" ht="12.75">
      <c r="U913" s="68"/>
      <c r="CP913" s="68"/>
      <c r="DH913" s="68"/>
    </row>
    <row r="914" spans="21:112" ht="12.75">
      <c r="U914" s="68"/>
      <c r="CP914" s="68"/>
      <c r="DH914" s="68"/>
    </row>
    <row r="915" spans="21:112" ht="12.75">
      <c r="U915" s="68"/>
      <c r="CP915" s="68"/>
      <c r="DH915" s="68"/>
    </row>
    <row r="916" spans="21:112" ht="12.75">
      <c r="U916" s="68"/>
      <c r="CP916" s="68"/>
      <c r="DH916" s="68"/>
    </row>
    <row r="917" spans="21:112" ht="12.75">
      <c r="U917" s="68"/>
      <c r="CP917" s="68"/>
      <c r="DH917" s="68"/>
    </row>
    <row r="918" spans="21:112" ht="12.75">
      <c r="U918" s="68"/>
      <c r="CP918" s="68"/>
      <c r="DH918" s="68"/>
    </row>
    <row r="919" spans="21:112" ht="12.75">
      <c r="U919" s="68"/>
      <c r="CP919" s="68"/>
      <c r="DH919" s="68"/>
    </row>
    <row r="920" spans="21:94" ht="12.75">
      <c r="U920" s="68"/>
      <c r="CP920" s="68"/>
    </row>
    <row r="921" spans="21:94" ht="12.75">
      <c r="U921" s="68"/>
      <c r="CP921" s="68"/>
    </row>
    <row r="922" spans="21:94" ht="12.75">
      <c r="U922" s="68"/>
      <c r="CP922" s="68"/>
    </row>
    <row r="923" spans="21:94" ht="12.75">
      <c r="U923" s="68"/>
      <c r="CP923" s="68"/>
    </row>
    <row r="924" spans="21:94" ht="12.75">
      <c r="U924" s="68"/>
      <c r="CP924" s="68"/>
    </row>
    <row r="925" spans="21:94" ht="12.75">
      <c r="U925" s="68"/>
      <c r="CP925" s="68"/>
    </row>
    <row r="926" spans="21:94" ht="12.75">
      <c r="U926" s="68"/>
      <c r="CP926" s="68"/>
    </row>
    <row r="927" spans="21:94" ht="12.75">
      <c r="U927" s="68"/>
      <c r="CP927" s="68"/>
    </row>
    <row r="928" spans="21:94" ht="12.75">
      <c r="U928" s="68"/>
      <c r="CP928" s="68"/>
    </row>
    <row r="929" spans="21:94" ht="12.75">
      <c r="U929" s="68"/>
      <c r="CP929" s="68"/>
    </row>
    <row r="930" spans="21:94" ht="12.75">
      <c r="U930" s="68"/>
      <c r="CP930" s="68"/>
    </row>
    <row r="931" spans="21:94" ht="12.75">
      <c r="U931" s="68"/>
      <c r="CP931" s="68"/>
    </row>
    <row r="932" spans="21:94" ht="12.75">
      <c r="U932" s="68"/>
      <c r="CP932" s="68"/>
    </row>
    <row r="933" spans="21:94" ht="12.75">
      <c r="U933" s="68"/>
      <c r="CP933" s="68"/>
    </row>
    <row r="934" spans="21:94" ht="12.75">
      <c r="U934" s="68"/>
      <c r="CP934" s="68"/>
    </row>
    <row r="935" spans="21:94" ht="12.75">
      <c r="U935" s="68"/>
      <c r="CP935" s="68"/>
    </row>
    <row r="936" spans="21:94" ht="12.75">
      <c r="U936" s="68"/>
      <c r="CP936" s="68"/>
    </row>
    <row r="937" spans="21:94" ht="12.75">
      <c r="U937" s="68"/>
      <c r="CP937" s="68"/>
    </row>
    <row r="938" spans="21:94" ht="12.75">
      <c r="U938" s="68"/>
      <c r="CP938" s="68"/>
    </row>
    <row r="939" spans="21:94" ht="12.75">
      <c r="U939" s="68"/>
      <c r="CP939" s="68"/>
    </row>
    <row r="940" spans="21:94" ht="12.75">
      <c r="U940" s="68"/>
      <c r="CP940" s="68"/>
    </row>
    <row r="941" spans="21:94" ht="12.75">
      <c r="U941" s="68"/>
      <c r="CP941" s="68"/>
    </row>
    <row r="942" spans="21:94" ht="12.75">
      <c r="U942" s="68"/>
      <c r="CP942" s="68"/>
    </row>
    <row r="943" spans="21:94" ht="12.75">
      <c r="U943" s="68"/>
      <c r="CP943" s="68"/>
    </row>
    <row r="944" spans="21:94" ht="12.75">
      <c r="U944" s="68"/>
      <c r="CP944" s="68"/>
    </row>
    <row r="945" spans="21:94" ht="12.75">
      <c r="U945" s="68"/>
      <c r="CP945" s="68"/>
    </row>
    <row r="946" spans="21:94" ht="12.75">
      <c r="U946" s="68"/>
      <c r="CP946" s="68"/>
    </row>
    <row r="947" spans="21:94" ht="12.75">
      <c r="U947" s="68"/>
      <c r="CP947" s="68"/>
    </row>
    <row r="948" spans="21:94" ht="12.75">
      <c r="U948" s="68"/>
      <c r="CP948" s="68"/>
    </row>
    <row r="949" spans="21:94" ht="12.75">
      <c r="U949" s="68"/>
      <c r="CP949" s="68"/>
    </row>
    <row r="950" spans="21:94" ht="12.75">
      <c r="U950" s="68"/>
      <c r="CP950" s="68"/>
    </row>
    <row r="951" spans="21:94" ht="12.75">
      <c r="U951" s="68"/>
      <c r="CP951" s="68"/>
    </row>
    <row r="952" spans="21:94" ht="12.75">
      <c r="U952" s="68"/>
      <c r="CP952" s="68"/>
    </row>
    <row r="953" spans="21:94" ht="12.75">
      <c r="U953" s="68"/>
      <c r="CP953" s="68"/>
    </row>
    <row r="954" spans="21:94" ht="12.75">
      <c r="U954" s="68"/>
      <c r="CP954" s="68"/>
    </row>
    <row r="955" spans="21:94" ht="12.75">
      <c r="U955" s="68"/>
      <c r="CP955" s="68"/>
    </row>
    <row r="956" spans="21:94" ht="12.75">
      <c r="U956" s="68"/>
      <c r="CP956" s="68"/>
    </row>
    <row r="957" spans="21:94" ht="12.75">
      <c r="U957" s="68"/>
      <c r="CP957" s="68"/>
    </row>
    <row r="958" spans="21:94" ht="12.75">
      <c r="U958" s="68"/>
      <c r="CP958" s="68"/>
    </row>
    <row r="959" spans="21:94" ht="12.75">
      <c r="U959" s="68"/>
      <c r="CP959" s="68"/>
    </row>
    <row r="960" spans="21:94" ht="12.75">
      <c r="U960" s="68"/>
      <c r="CP960" s="68"/>
    </row>
    <row r="961" spans="21:94" ht="12.75">
      <c r="U961" s="68"/>
      <c r="CP961" s="68"/>
    </row>
    <row r="962" spans="21:94" ht="12.75">
      <c r="U962" s="68"/>
      <c r="CP962" s="68"/>
    </row>
    <row r="963" spans="21:94" ht="12.75">
      <c r="U963" s="68"/>
      <c r="CP963" s="68"/>
    </row>
    <row r="964" spans="21:94" ht="12.75">
      <c r="U964" s="68"/>
      <c r="CP964" s="68"/>
    </row>
    <row r="965" spans="21:94" ht="12.75">
      <c r="U965" s="68"/>
      <c r="CP965" s="68"/>
    </row>
    <row r="966" spans="21:94" ht="12.75">
      <c r="U966" s="68"/>
      <c r="CP966" s="68"/>
    </row>
    <row r="967" spans="21:94" ht="12.75">
      <c r="U967" s="68"/>
      <c r="CP967" s="68"/>
    </row>
    <row r="968" spans="21:94" ht="12.75">
      <c r="U968" s="68"/>
      <c r="CP968" s="68"/>
    </row>
    <row r="969" spans="21:94" ht="12.75">
      <c r="U969" s="68"/>
      <c r="CP969" s="68"/>
    </row>
    <row r="970" spans="21:94" ht="12.75">
      <c r="U970" s="68"/>
      <c r="CP970" s="68"/>
    </row>
    <row r="971" spans="21:94" ht="12.75">
      <c r="U971" s="68"/>
      <c r="CP971" s="68"/>
    </row>
    <row r="972" spans="21:94" ht="12.75">
      <c r="U972" s="68"/>
      <c r="CP972" s="68"/>
    </row>
    <row r="973" spans="21:94" ht="12.75">
      <c r="U973" s="68"/>
      <c r="CP973" s="68"/>
    </row>
    <row r="974" spans="21:94" ht="12.75">
      <c r="U974" s="68"/>
      <c r="CP974" s="68"/>
    </row>
    <row r="975" spans="21:94" ht="12.75">
      <c r="U975" s="68"/>
      <c r="CP975" s="68"/>
    </row>
    <row r="976" spans="21:94" ht="12.75">
      <c r="U976" s="68"/>
      <c r="CP976" s="68"/>
    </row>
    <row r="977" spans="21:94" ht="12.75">
      <c r="U977" s="68"/>
      <c r="CP977" s="68"/>
    </row>
    <row r="978" spans="21:94" ht="12.75">
      <c r="U978" s="68"/>
      <c r="CP978" s="68"/>
    </row>
    <row r="979" spans="21:94" ht="12.75">
      <c r="U979" s="68"/>
      <c r="CP979" s="68"/>
    </row>
    <row r="980" spans="21:94" ht="12.75">
      <c r="U980" s="68"/>
      <c r="CP980" s="68"/>
    </row>
    <row r="981" spans="21:94" ht="12.75">
      <c r="U981" s="68"/>
      <c r="CP981" s="68"/>
    </row>
    <row r="982" spans="21:94" ht="12.75">
      <c r="U982" s="68"/>
      <c r="CP982" s="68"/>
    </row>
    <row r="983" spans="21:94" ht="12.75">
      <c r="U983" s="68"/>
      <c r="CP983" s="68"/>
    </row>
    <row r="984" spans="21:94" ht="12.75">
      <c r="U984" s="68"/>
      <c r="CP984" s="68"/>
    </row>
    <row r="985" spans="21:94" ht="12.75">
      <c r="U985" s="68"/>
      <c r="CP985" s="68"/>
    </row>
    <row r="986" spans="21:94" ht="12.75">
      <c r="U986" s="68"/>
      <c r="CP986" s="68"/>
    </row>
    <row r="987" spans="21:94" ht="12.75">
      <c r="U987" s="68"/>
      <c r="CP987" s="68"/>
    </row>
    <row r="988" spans="21:94" ht="12.75">
      <c r="U988" s="68"/>
      <c r="CP988" s="68"/>
    </row>
    <row r="989" spans="21:94" ht="12.75">
      <c r="U989" s="68"/>
      <c r="CP989" s="68"/>
    </row>
    <row r="990" spans="21:94" ht="12.75">
      <c r="U990" s="68"/>
      <c r="CP990" s="68"/>
    </row>
    <row r="991" spans="21:94" ht="12.75">
      <c r="U991" s="68"/>
      <c r="CP991" s="68"/>
    </row>
    <row r="992" spans="21:94" ht="12.75">
      <c r="U992" s="68"/>
      <c r="CP992" s="68"/>
    </row>
    <row r="993" spans="21:94" ht="12.75">
      <c r="U993" s="68"/>
      <c r="CP993" s="68"/>
    </row>
    <row r="994" spans="21:94" ht="12.75">
      <c r="U994" s="68"/>
      <c r="CP994" s="68"/>
    </row>
    <row r="995" spans="21:94" ht="12.75">
      <c r="U995" s="68"/>
      <c r="CP995" s="68"/>
    </row>
    <row r="996" spans="21:94" ht="12.75">
      <c r="U996" s="68"/>
      <c r="CP996" s="68"/>
    </row>
    <row r="997" spans="21:94" ht="12.75">
      <c r="U997" s="68"/>
      <c r="CP997" s="68"/>
    </row>
    <row r="998" spans="21:94" ht="12.75">
      <c r="U998" s="68"/>
      <c r="CP998" s="68"/>
    </row>
    <row r="999" spans="21:94" ht="12.75">
      <c r="U999" s="68"/>
      <c r="CP999" s="68"/>
    </row>
    <row r="1000" spans="21:94" ht="12.75">
      <c r="U1000" s="68"/>
      <c r="CP1000" s="68"/>
    </row>
    <row r="1001" spans="21:94" ht="12.75">
      <c r="U1001" s="68"/>
      <c r="CP1001" s="68"/>
    </row>
    <row r="1002" spans="21:94" ht="12.75">
      <c r="U1002" s="68"/>
      <c r="CP1002" s="68"/>
    </row>
    <row r="1003" spans="21:94" ht="12.75">
      <c r="U1003" s="68"/>
      <c r="CP1003" s="68"/>
    </row>
    <row r="1004" spans="21:94" ht="12.75">
      <c r="U1004" s="68"/>
      <c r="CP1004" s="68"/>
    </row>
    <row r="1005" spans="21:94" ht="12.75">
      <c r="U1005" s="68"/>
      <c r="CP1005" s="68"/>
    </row>
    <row r="1006" spans="21:94" ht="12.75">
      <c r="U1006" s="68"/>
      <c r="CP1006" s="68"/>
    </row>
    <row r="1007" spans="21:94" ht="12.75">
      <c r="U1007" s="68"/>
      <c r="CP1007" s="68"/>
    </row>
    <row r="1008" spans="21:94" ht="12.75">
      <c r="U1008" s="68"/>
      <c r="CP1008" s="68"/>
    </row>
    <row r="1009" spans="21:94" ht="12.75">
      <c r="U1009" s="68"/>
      <c r="CP1009" s="68"/>
    </row>
    <row r="1010" spans="21:94" ht="12.75">
      <c r="U1010" s="68"/>
      <c r="CP1010" s="68"/>
    </row>
    <row r="1011" spans="21:94" ht="12.75">
      <c r="U1011" s="68"/>
      <c r="CP1011" s="68"/>
    </row>
    <row r="1012" spans="21:94" ht="12.75">
      <c r="U1012" s="68"/>
      <c r="CP1012" s="68"/>
    </row>
    <row r="1013" spans="21:94" ht="12.75">
      <c r="U1013" s="68"/>
      <c r="CP1013" s="68"/>
    </row>
    <row r="1014" spans="21:94" ht="12.75">
      <c r="U1014" s="68"/>
      <c r="CP1014" s="68"/>
    </row>
    <row r="1015" spans="21:94" ht="12.75">
      <c r="U1015" s="68"/>
      <c r="CP1015" s="68"/>
    </row>
    <row r="1016" spans="21:94" ht="12.75">
      <c r="U1016" s="68"/>
      <c r="CP1016" s="68"/>
    </row>
    <row r="1017" spans="21:94" ht="12.75">
      <c r="U1017" s="68"/>
      <c r="CP1017" s="68"/>
    </row>
    <row r="1018" spans="21:94" ht="12.75">
      <c r="U1018" s="68"/>
      <c r="CP1018" s="68"/>
    </row>
    <row r="1019" spans="21:94" ht="12.75">
      <c r="U1019" s="68"/>
      <c r="CP1019" s="68"/>
    </row>
    <row r="1020" spans="21:94" ht="12.75">
      <c r="U1020" s="68"/>
      <c r="CP1020" s="68"/>
    </row>
    <row r="1021" spans="21:94" ht="12.75">
      <c r="U1021" s="68"/>
      <c r="CP1021" s="68"/>
    </row>
    <row r="1022" spans="21:94" ht="12.75">
      <c r="U1022" s="68"/>
      <c r="CP1022" s="68"/>
    </row>
    <row r="1023" spans="21:94" ht="12.75">
      <c r="U1023" s="68"/>
      <c r="CP1023" s="68"/>
    </row>
    <row r="1024" spans="21:94" ht="12.75">
      <c r="U1024" s="68"/>
      <c r="CP1024" s="68"/>
    </row>
    <row r="1025" spans="21:94" ht="12.75">
      <c r="U1025" s="68"/>
      <c r="CP1025" s="68"/>
    </row>
    <row r="1026" spans="21:94" ht="12.75">
      <c r="U1026" s="68"/>
      <c r="CP1026" s="68"/>
    </row>
    <row r="1027" spans="21:94" ht="12.75">
      <c r="U1027" s="68"/>
      <c r="CP1027" s="68"/>
    </row>
    <row r="1028" spans="21:94" ht="12.75">
      <c r="U1028" s="68"/>
      <c r="CP1028" s="68"/>
    </row>
    <row r="1029" spans="21:94" ht="12.75">
      <c r="U1029" s="68"/>
      <c r="CP1029" s="68"/>
    </row>
    <row r="1030" spans="21:94" ht="12.75">
      <c r="U1030" s="68"/>
      <c r="CP1030" s="68"/>
    </row>
    <row r="1031" spans="21:94" ht="12.75">
      <c r="U1031" s="68"/>
      <c r="CP1031" s="68"/>
    </row>
    <row r="1032" spans="21:94" ht="12.75">
      <c r="U1032" s="68"/>
      <c r="CP1032" s="68"/>
    </row>
    <row r="1033" spans="21:94" ht="12.75">
      <c r="U1033" s="68"/>
      <c r="CP1033" s="68"/>
    </row>
    <row r="1034" spans="21:94" ht="12.75">
      <c r="U1034" s="68"/>
      <c r="CP1034" s="68"/>
    </row>
    <row r="1035" spans="21:94" ht="12.75">
      <c r="U1035" s="68"/>
      <c r="CP1035" s="68"/>
    </row>
    <row r="1036" spans="21:94" ht="12.75">
      <c r="U1036" s="68"/>
      <c r="CP1036" s="68"/>
    </row>
    <row r="1037" spans="21:94" ht="12.75">
      <c r="U1037" s="68"/>
      <c r="CP1037" s="68"/>
    </row>
    <row r="1038" spans="21:94" ht="12.75">
      <c r="U1038" s="68"/>
      <c r="CP1038" s="68"/>
    </row>
    <row r="1039" spans="21:94" ht="12.75">
      <c r="U1039" s="68"/>
      <c r="CP1039" s="68"/>
    </row>
    <row r="1040" spans="21:94" ht="12.75">
      <c r="U1040" s="68"/>
      <c r="CP1040" s="68"/>
    </row>
    <row r="1041" spans="21:94" ht="12.75">
      <c r="U1041" s="68"/>
      <c r="CP1041" s="68"/>
    </row>
    <row r="1042" spans="21:94" ht="12.75">
      <c r="U1042" s="68"/>
      <c r="CP1042" s="68"/>
    </row>
    <row r="1043" spans="21:94" ht="12.75">
      <c r="U1043" s="68"/>
      <c r="CP1043" s="68"/>
    </row>
    <row r="1044" spans="21:94" ht="12.75">
      <c r="U1044" s="68"/>
      <c r="CP1044" s="68"/>
    </row>
    <row r="1045" spans="21:94" ht="12.75">
      <c r="U1045" s="68"/>
      <c r="CP1045" s="68"/>
    </row>
    <row r="1046" spans="21:94" ht="12.75">
      <c r="U1046" s="68"/>
      <c r="CP1046" s="68"/>
    </row>
    <row r="1047" spans="21:94" ht="12.75">
      <c r="U1047" s="68"/>
      <c r="CP1047" s="68"/>
    </row>
    <row r="1048" spans="21:94" ht="12.75">
      <c r="U1048" s="68"/>
      <c r="CP1048" s="68"/>
    </row>
    <row r="1049" spans="21:94" ht="12.75">
      <c r="U1049" s="68"/>
      <c r="CP1049" s="68"/>
    </row>
    <row r="1050" spans="21:94" ht="12.75">
      <c r="U1050" s="68"/>
      <c r="CP1050" s="68"/>
    </row>
    <row r="1051" spans="21:94" ht="12.75">
      <c r="U1051" s="68"/>
      <c r="CP1051" s="68"/>
    </row>
    <row r="1052" spans="21:94" ht="12.75">
      <c r="U1052" s="68"/>
      <c r="CP1052" s="68"/>
    </row>
    <row r="1053" spans="21:94" ht="12.75">
      <c r="U1053" s="68"/>
      <c r="CP1053" s="68"/>
    </row>
    <row r="1054" spans="21:94" ht="12.75">
      <c r="U1054" s="68"/>
      <c r="CP1054" s="68"/>
    </row>
    <row r="1055" spans="21:94" ht="12.75">
      <c r="U1055" s="68"/>
      <c r="CP1055" s="68"/>
    </row>
    <row r="1056" spans="21:94" ht="12.75">
      <c r="U1056" s="68"/>
      <c r="CP1056" s="68"/>
    </row>
    <row r="1057" spans="21:94" ht="12.75">
      <c r="U1057" s="68"/>
      <c r="CP1057" s="68"/>
    </row>
    <row r="1058" spans="21:94" ht="12.75">
      <c r="U1058" s="68"/>
      <c r="CP1058" s="68"/>
    </row>
    <row r="1059" spans="21:94" ht="12.75">
      <c r="U1059" s="68"/>
      <c r="CP1059" s="68"/>
    </row>
    <row r="1060" spans="21:94" ht="12.75">
      <c r="U1060" s="68"/>
      <c r="CP1060" s="68"/>
    </row>
    <row r="1061" spans="21:94" ht="12.75">
      <c r="U1061" s="68"/>
      <c r="CP1061" s="68"/>
    </row>
    <row r="1062" spans="21:94" ht="12.75">
      <c r="U1062" s="68"/>
      <c r="CP1062" s="68"/>
    </row>
    <row r="1063" spans="21:94" ht="12.75">
      <c r="U1063" s="68"/>
      <c r="CP1063" s="68"/>
    </row>
    <row r="1064" spans="21:94" ht="12.75">
      <c r="U1064" s="68"/>
      <c r="CP1064" s="68"/>
    </row>
    <row r="1065" spans="21:94" ht="12.75">
      <c r="U1065" s="68"/>
      <c r="CP1065" s="68"/>
    </row>
    <row r="1066" spans="21:94" ht="12.75">
      <c r="U1066" s="68"/>
      <c r="CP1066" s="68"/>
    </row>
    <row r="1067" spans="21:94" ht="12.75">
      <c r="U1067" s="68"/>
      <c r="CP1067" s="68"/>
    </row>
    <row r="1068" spans="21:94" ht="12.75">
      <c r="U1068" s="68"/>
      <c r="CP1068" s="68"/>
    </row>
    <row r="1069" spans="21:94" ht="12.75">
      <c r="U1069" s="68"/>
      <c r="CP1069" s="68"/>
    </row>
    <row r="1070" spans="21:94" ht="12.75">
      <c r="U1070" s="68"/>
      <c r="CP1070" s="68"/>
    </row>
    <row r="1071" spans="21:94" ht="12.75">
      <c r="U1071" s="68"/>
      <c r="CP1071" s="68"/>
    </row>
    <row r="1072" spans="21:94" ht="12.75">
      <c r="U1072" s="68"/>
      <c r="CP1072" s="68"/>
    </row>
    <row r="1073" spans="21:94" ht="12.75">
      <c r="U1073" s="68"/>
      <c r="CP1073" s="68"/>
    </row>
    <row r="1074" spans="21:94" ht="12.75">
      <c r="U1074" s="68"/>
      <c r="CP1074" s="68"/>
    </row>
    <row r="1075" spans="21:94" ht="12.75">
      <c r="U1075" s="68"/>
      <c r="CP1075" s="68"/>
    </row>
    <row r="1076" spans="21:94" ht="12.75">
      <c r="U1076" s="68"/>
      <c r="CP1076" s="68"/>
    </row>
    <row r="1077" spans="21:94" ht="12.75">
      <c r="U1077" s="68"/>
      <c r="CP1077" s="68"/>
    </row>
    <row r="1078" spans="21:94" ht="12.75">
      <c r="U1078" s="68"/>
      <c r="CP1078" s="68"/>
    </row>
    <row r="1079" spans="21:94" ht="12.75">
      <c r="U1079" s="68"/>
      <c r="CP1079" s="68"/>
    </row>
    <row r="1080" spans="21:94" ht="12.75">
      <c r="U1080" s="68"/>
      <c r="CP1080" s="68"/>
    </row>
    <row r="1081" spans="21:94" ht="12.75">
      <c r="U1081" s="68"/>
      <c r="CP1081" s="68"/>
    </row>
    <row r="1082" spans="21:94" ht="12.75">
      <c r="U1082" s="68"/>
      <c r="CP1082" s="68"/>
    </row>
    <row r="1083" ht="12.75">
      <c r="U1083" s="68"/>
    </row>
    <row r="1084" ht="12.75">
      <c r="U1084" s="68"/>
    </row>
    <row r="1085" ht="12.75">
      <c r="U1085" s="68"/>
    </row>
    <row r="1086" ht="12.75">
      <c r="U1086" s="68"/>
    </row>
    <row r="1087" ht="12.75">
      <c r="U1087" s="68"/>
    </row>
    <row r="1088" ht="12.75">
      <c r="U1088" s="68"/>
    </row>
    <row r="1089" ht="12.75">
      <c r="U1089" s="68"/>
    </row>
    <row r="1090" ht="12.75">
      <c r="U1090" s="68"/>
    </row>
    <row r="1091" ht="12.75">
      <c r="U1091" s="68"/>
    </row>
    <row r="1092" ht="12.75">
      <c r="U1092" s="68"/>
    </row>
    <row r="1093" ht="12.75">
      <c r="U1093" s="68"/>
    </row>
    <row r="1094" ht="12.75">
      <c r="U1094" s="68"/>
    </row>
    <row r="1095" ht="12.75">
      <c r="U1095" s="68"/>
    </row>
    <row r="1096" ht="12.75">
      <c r="U1096" s="68"/>
    </row>
    <row r="1097" ht="12.75">
      <c r="U1097" s="68"/>
    </row>
    <row r="1098" ht="12.75">
      <c r="U1098" s="68"/>
    </row>
    <row r="1099" ht="12.75">
      <c r="U1099" s="68"/>
    </row>
    <row r="1100" ht="12.75">
      <c r="U1100" s="68"/>
    </row>
    <row r="1101" ht="12.75">
      <c r="U1101" s="68"/>
    </row>
    <row r="1102" ht="12.75">
      <c r="U1102" s="68"/>
    </row>
    <row r="1103" ht="12.75">
      <c r="U1103" s="68"/>
    </row>
    <row r="1104" ht="12.75">
      <c r="U1104" s="68"/>
    </row>
    <row r="1105" ht="12.75">
      <c r="U1105" s="68"/>
    </row>
    <row r="1106" ht="12.75">
      <c r="U1106" s="68"/>
    </row>
    <row r="1107" ht="12.75">
      <c r="U1107" s="68"/>
    </row>
    <row r="1108" ht="12.75">
      <c r="U1108" s="68"/>
    </row>
    <row r="1109" ht="12.75">
      <c r="U1109" s="68"/>
    </row>
    <row r="1110" ht="12.75">
      <c r="U1110" s="68"/>
    </row>
    <row r="1111" ht="12.75">
      <c r="U1111" s="68"/>
    </row>
    <row r="1112" ht="12.75">
      <c r="U1112" s="68"/>
    </row>
    <row r="1113" ht="12.75">
      <c r="U1113" s="68"/>
    </row>
    <row r="1114" ht="12.75">
      <c r="U1114" s="68"/>
    </row>
    <row r="1115" ht="12.75">
      <c r="U1115" s="68"/>
    </row>
    <row r="1116" ht="12.75">
      <c r="U1116" s="68"/>
    </row>
    <row r="1117" ht="12.75">
      <c r="U1117" s="68"/>
    </row>
    <row r="1118" ht="12.75">
      <c r="U1118" s="68"/>
    </row>
    <row r="1119" ht="12.75">
      <c r="U1119" s="68"/>
    </row>
    <row r="1120" ht="12.75">
      <c r="U1120" s="68"/>
    </row>
    <row r="1121" ht="12.75">
      <c r="U1121" s="68"/>
    </row>
    <row r="1122" ht="12.75">
      <c r="U1122" s="68"/>
    </row>
    <row r="1123" ht="12.75">
      <c r="U1123" s="68"/>
    </row>
    <row r="1124" ht="12.75">
      <c r="U1124" s="68"/>
    </row>
    <row r="1125" ht="12.75">
      <c r="U1125" s="68"/>
    </row>
    <row r="1126" ht="12.75">
      <c r="U1126" s="68"/>
    </row>
    <row r="1127" ht="12.75">
      <c r="U1127" s="68"/>
    </row>
    <row r="1128" ht="12.75">
      <c r="U1128" s="68"/>
    </row>
    <row r="1129" ht="12.75">
      <c r="U1129" s="68"/>
    </row>
    <row r="1130" ht="12.75">
      <c r="U1130" s="68"/>
    </row>
    <row r="1131" ht="12.75">
      <c r="U1131" s="68"/>
    </row>
    <row r="1132" ht="12.75">
      <c r="U1132" s="68"/>
    </row>
    <row r="1133" ht="12.75">
      <c r="U1133" s="68"/>
    </row>
    <row r="1134" ht="12.75">
      <c r="U1134" s="68"/>
    </row>
    <row r="1135" ht="12.75">
      <c r="U1135" s="68"/>
    </row>
    <row r="1136" ht="12.75">
      <c r="U1136" s="68"/>
    </row>
    <row r="1137" ht="12.75">
      <c r="U1137" s="68"/>
    </row>
    <row r="1138" ht="12.75">
      <c r="U1138" s="68"/>
    </row>
    <row r="1139" ht="12.75">
      <c r="U1139" s="68"/>
    </row>
    <row r="1140" ht="12.75">
      <c r="U1140" s="68"/>
    </row>
    <row r="1141" ht="12.75">
      <c r="U1141" s="68"/>
    </row>
    <row r="1142" ht="12.75">
      <c r="U1142" s="68"/>
    </row>
    <row r="1143" ht="12.75">
      <c r="U1143" s="68"/>
    </row>
    <row r="1144" ht="12.75">
      <c r="U1144" s="68"/>
    </row>
    <row r="1145" ht="12.75">
      <c r="U1145" s="68"/>
    </row>
    <row r="1146" ht="12.75">
      <c r="U1146" s="68"/>
    </row>
    <row r="1147" ht="12.75">
      <c r="U1147" s="68"/>
    </row>
    <row r="1148" ht="12.75">
      <c r="U1148" s="68"/>
    </row>
    <row r="1149" ht="12.75">
      <c r="U1149" s="68"/>
    </row>
    <row r="1150" ht="12.75">
      <c r="U1150" s="68"/>
    </row>
    <row r="1151" ht="12.75">
      <c r="U1151" s="68"/>
    </row>
    <row r="1152" ht="12.75">
      <c r="U1152" s="68"/>
    </row>
    <row r="1153" ht="12.75">
      <c r="U1153" s="68"/>
    </row>
    <row r="1154" ht="12.75">
      <c r="U1154" s="68"/>
    </row>
    <row r="1155" ht="12.75">
      <c r="U1155" s="68"/>
    </row>
    <row r="1156" ht="12.75">
      <c r="U1156" s="68"/>
    </row>
    <row r="1157" ht="12.75">
      <c r="U1157" s="68"/>
    </row>
    <row r="1158" ht="12.75">
      <c r="U1158" s="68"/>
    </row>
    <row r="1159" ht="12.75">
      <c r="U1159" s="68"/>
    </row>
    <row r="1160" ht="12.75">
      <c r="U1160" s="68"/>
    </row>
    <row r="1161" ht="12.75">
      <c r="U1161" s="68"/>
    </row>
    <row r="1162" ht="12.75">
      <c r="U1162" s="68"/>
    </row>
    <row r="1163" ht="12.75">
      <c r="U1163" s="68"/>
    </row>
    <row r="1164" ht="12.75">
      <c r="U1164" s="68"/>
    </row>
    <row r="1165" ht="12.75">
      <c r="U1165" s="68"/>
    </row>
    <row r="1166" ht="12.75">
      <c r="U1166" s="68"/>
    </row>
    <row r="1167" ht="12.75">
      <c r="U1167" s="68"/>
    </row>
    <row r="1168" ht="12.75">
      <c r="U1168" s="68"/>
    </row>
    <row r="1169" ht="12.75">
      <c r="U1169" s="68"/>
    </row>
    <row r="1170" ht="12.75">
      <c r="U1170" s="68"/>
    </row>
    <row r="1171" ht="12.75">
      <c r="U1171" s="68"/>
    </row>
    <row r="1172" ht="12.75">
      <c r="U1172" s="68"/>
    </row>
    <row r="1173" ht="12.75">
      <c r="U1173" s="68"/>
    </row>
    <row r="1174" ht="12.75">
      <c r="U1174" s="68"/>
    </row>
    <row r="1175" ht="12.75">
      <c r="U1175" s="68"/>
    </row>
    <row r="1176" ht="12.75">
      <c r="U1176" s="68"/>
    </row>
    <row r="1177" ht="12.75">
      <c r="U1177" s="68"/>
    </row>
    <row r="1178" ht="12.75">
      <c r="U1178" s="68"/>
    </row>
    <row r="1179" ht="12.75">
      <c r="U1179" s="68"/>
    </row>
    <row r="1180" ht="12.75">
      <c r="U1180" s="68"/>
    </row>
    <row r="1181" ht="12.75">
      <c r="U1181" s="68"/>
    </row>
    <row r="1182" ht="12.75">
      <c r="U1182" s="68"/>
    </row>
    <row r="1183" ht="12.75">
      <c r="U1183" s="68"/>
    </row>
    <row r="1184" ht="12.75">
      <c r="U1184" s="68"/>
    </row>
    <row r="1185" ht="12.75">
      <c r="U1185" s="68"/>
    </row>
    <row r="1186" ht="12.75">
      <c r="U1186" s="68"/>
    </row>
    <row r="1187" ht="12.75">
      <c r="U1187" s="68"/>
    </row>
    <row r="1188" ht="12.75">
      <c r="U1188" s="68"/>
    </row>
    <row r="1189" ht="12.75">
      <c r="U1189" s="68"/>
    </row>
    <row r="1190" ht="12.75">
      <c r="U1190" s="68"/>
    </row>
    <row r="1191" ht="12.75">
      <c r="U1191" s="68"/>
    </row>
    <row r="1192" ht="12.75">
      <c r="U1192" s="68"/>
    </row>
    <row r="1193" ht="12.75">
      <c r="U1193" s="68"/>
    </row>
    <row r="1194" ht="12.75">
      <c r="U1194" s="68"/>
    </row>
    <row r="1195" ht="12.75">
      <c r="U1195" s="68"/>
    </row>
    <row r="1196" ht="12.75">
      <c r="U1196" s="68"/>
    </row>
    <row r="1197" ht="12.75">
      <c r="U1197" s="68"/>
    </row>
    <row r="1198" ht="12.75">
      <c r="U1198" s="68"/>
    </row>
    <row r="1199" ht="12.75">
      <c r="U1199" s="68"/>
    </row>
    <row r="1200" ht="12.75">
      <c r="U1200" s="68"/>
    </row>
    <row r="1201" ht="12.75">
      <c r="U1201" s="68"/>
    </row>
    <row r="1202" ht="12.75">
      <c r="U1202" s="68"/>
    </row>
    <row r="1203" ht="12.75">
      <c r="U1203" s="68"/>
    </row>
    <row r="1204" ht="12.75">
      <c r="U1204" s="68"/>
    </row>
    <row r="1205" ht="12.75">
      <c r="U1205" s="68"/>
    </row>
    <row r="1206" ht="12.75">
      <c r="U1206" s="68"/>
    </row>
    <row r="1207" ht="12.75">
      <c r="U1207" s="68"/>
    </row>
    <row r="1208" ht="12.75">
      <c r="U1208" s="68"/>
    </row>
    <row r="1209" ht="12.75">
      <c r="U1209" s="68"/>
    </row>
    <row r="1210" ht="12.75">
      <c r="U1210" s="68"/>
    </row>
    <row r="1211" ht="12.75">
      <c r="U1211" s="68"/>
    </row>
    <row r="1212" ht="12.75">
      <c r="U1212" s="68"/>
    </row>
    <row r="1213" ht="12.75">
      <c r="U1213" s="68"/>
    </row>
    <row r="1214" ht="12.75">
      <c r="U1214" s="68"/>
    </row>
    <row r="1215" ht="12.75">
      <c r="U1215" s="68"/>
    </row>
    <row r="1216" ht="12.75">
      <c r="U1216" s="68"/>
    </row>
    <row r="1217" ht="12.75">
      <c r="U1217" s="68"/>
    </row>
    <row r="1218" ht="12.75">
      <c r="U1218" s="68"/>
    </row>
    <row r="1219" ht="12.75">
      <c r="U1219" s="68"/>
    </row>
    <row r="1220" ht="12.75">
      <c r="U1220" s="68"/>
    </row>
    <row r="1221" ht="12.75">
      <c r="U1221" s="68"/>
    </row>
    <row r="1222" ht="12.75">
      <c r="U1222" s="68"/>
    </row>
    <row r="1223" ht="12.75">
      <c r="U1223" s="68"/>
    </row>
    <row r="1224" ht="12.75">
      <c r="U1224" s="68"/>
    </row>
    <row r="1225" ht="12.75">
      <c r="U1225" s="68"/>
    </row>
    <row r="1226" ht="12.75">
      <c r="U1226" s="68"/>
    </row>
    <row r="1227" ht="12.75">
      <c r="U1227" s="68"/>
    </row>
    <row r="1228" ht="12.75">
      <c r="U1228" s="68"/>
    </row>
    <row r="1229" ht="12.75">
      <c r="U1229" s="68"/>
    </row>
    <row r="1230" ht="12.75">
      <c r="U1230" s="68"/>
    </row>
    <row r="1231" ht="12.75">
      <c r="U1231" s="68"/>
    </row>
    <row r="1232" ht="12.75">
      <c r="U1232" s="68"/>
    </row>
    <row r="1233" ht="12.75">
      <c r="U1233" s="68"/>
    </row>
    <row r="1234" ht="12.75">
      <c r="U1234" s="68"/>
    </row>
    <row r="1235" ht="12.75">
      <c r="U1235" s="68"/>
    </row>
    <row r="1236" ht="12.75">
      <c r="U1236" s="68"/>
    </row>
    <row r="1237" ht="12.75">
      <c r="U1237" s="68"/>
    </row>
    <row r="1238" ht="12.75">
      <c r="U1238" s="68"/>
    </row>
    <row r="1239" ht="12.75">
      <c r="U1239" s="68"/>
    </row>
    <row r="1240" ht="12.75">
      <c r="U1240" s="68"/>
    </row>
    <row r="1241" ht="12.75">
      <c r="U1241" s="68"/>
    </row>
    <row r="1242" ht="12.75">
      <c r="U1242" s="68"/>
    </row>
    <row r="1243" ht="12.75">
      <c r="U1243" s="68"/>
    </row>
    <row r="1244" ht="12.75">
      <c r="U1244" s="68"/>
    </row>
    <row r="1245" ht="12.75">
      <c r="U1245" s="68"/>
    </row>
    <row r="1246" ht="12.75">
      <c r="U1246" s="68"/>
    </row>
    <row r="1247" ht="12.75">
      <c r="U1247" s="68"/>
    </row>
    <row r="1248" ht="12.75">
      <c r="U1248" s="68"/>
    </row>
    <row r="1249" ht="12.75">
      <c r="U1249" s="68"/>
    </row>
    <row r="1250" ht="12.75">
      <c r="U1250" s="68"/>
    </row>
    <row r="1251" ht="12.75">
      <c r="U1251" s="68"/>
    </row>
    <row r="1252" ht="12.75">
      <c r="U1252" s="68"/>
    </row>
    <row r="1253" ht="12.75">
      <c r="U1253" s="68"/>
    </row>
    <row r="1254" ht="12.75">
      <c r="U1254" s="68"/>
    </row>
    <row r="1255" ht="12.75">
      <c r="U1255" s="68"/>
    </row>
    <row r="1256" ht="12.75">
      <c r="U1256" s="68"/>
    </row>
    <row r="1257" ht="12.75">
      <c r="U1257" s="68"/>
    </row>
    <row r="1258" ht="12.75">
      <c r="U1258" s="68"/>
    </row>
    <row r="1259" ht="12.75">
      <c r="U1259" s="68"/>
    </row>
    <row r="1260" ht="12.75">
      <c r="U1260" s="68"/>
    </row>
    <row r="1261" ht="12.75">
      <c r="U1261" s="68"/>
    </row>
    <row r="1262" ht="12.75">
      <c r="U1262" s="68"/>
    </row>
    <row r="1263" ht="12.75">
      <c r="U1263" s="68"/>
    </row>
    <row r="1264" ht="12.75">
      <c r="U1264" s="68"/>
    </row>
    <row r="1265" ht="12.75">
      <c r="U1265" s="68"/>
    </row>
    <row r="1266" ht="12.75">
      <c r="U1266" s="68"/>
    </row>
    <row r="1267" ht="12.75">
      <c r="U1267" s="68"/>
    </row>
    <row r="1268" ht="12.75">
      <c r="U1268" s="68"/>
    </row>
    <row r="1269" ht="12.75">
      <c r="U1269" s="68"/>
    </row>
    <row r="1270" ht="12.75">
      <c r="U1270" s="68"/>
    </row>
    <row r="1271" ht="12.75">
      <c r="U1271" s="68"/>
    </row>
    <row r="1272" ht="12.75">
      <c r="U1272" s="68"/>
    </row>
    <row r="1273" ht="12.75">
      <c r="U1273" s="68"/>
    </row>
    <row r="1274" ht="12.75">
      <c r="U1274" s="68"/>
    </row>
    <row r="1275" ht="12.75">
      <c r="U1275" s="68"/>
    </row>
    <row r="1276" ht="12.75">
      <c r="U1276" s="68"/>
    </row>
    <row r="1277" ht="12.75">
      <c r="U1277" s="68"/>
    </row>
    <row r="1278" ht="12.75">
      <c r="U1278" s="68"/>
    </row>
    <row r="1279" ht="12.75">
      <c r="U1279" s="68"/>
    </row>
    <row r="1280" ht="12.75">
      <c r="U1280" s="68"/>
    </row>
    <row r="1281" ht="12.75">
      <c r="U1281" s="68"/>
    </row>
    <row r="1282" ht="12.75">
      <c r="U1282" s="68"/>
    </row>
    <row r="1283" ht="12.75">
      <c r="U1283" s="68"/>
    </row>
    <row r="1284" ht="12.75">
      <c r="U1284" s="68"/>
    </row>
    <row r="1285" ht="12.75">
      <c r="U1285" s="68"/>
    </row>
    <row r="1286" ht="12.75">
      <c r="U1286" s="68"/>
    </row>
    <row r="1287" ht="12.75">
      <c r="U1287" s="68"/>
    </row>
    <row r="1288" ht="12.75">
      <c r="U1288" s="68"/>
    </row>
    <row r="1289" ht="12.75">
      <c r="U1289" s="68"/>
    </row>
    <row r="1290" ht="12.75">
      <c r="U1290" s="68"/>
    </row>
    <row r="1291" ht="12.75">
      <c r="U1291" s="68"/>
    </row>
    <row r="1292" ht="12.75">
      <c r="U1292" s="68"/>
    </row>
    <row r="1293" ht="12.75">
      <c r="U1293" s="68"/>
    </row>
    <row r="1294" ht="12.75">
      <c r="U1294" s="68"/>
    </row>
    <row r="1295" ht="12.75">
      <c r="U1295" s="68"/>
    </row>
    <row r="1296" ht="12.75">
      <c r="U1296" s="68"/>
    </row>
    <row r="1297" ht="12.75">
      <c r="U1297" s="68"/>
    </row>
    <row r="1298" ht="12.75">
      <c r="U1298" s="68"/>
    </row>
    <row r="1299" ht="12.75">
      <c r="U1299" s="68"/>
    </row>
    <row r="1300" ht="12.75">
      <c r="U1300" s="68"/>
    </row>
    <row r="1301" ht="12.75">
      <c r="U1301" s="68"/>
    </row>
    <row r="1302" ht="12.75">
      <c r="U1302" s="68"/>
    </row>
    <row r="1303" ht="12.75">
      <c r="U1303" s="68"/>
    </row>
    <row r="1304" ht="12.75">
      <c r="U1304" s="68"/>
    </row>
    <row r="1305" ht="12.75">
      <c r="U1305" s="68"/>
    </row>
    <row r="1306" ht="12.75">
      <c r="U1306" s="68"/>
    </row>
    <row r="1307" ht="12.75">
      <c r="U1307" s="68"/>
    </row>
    <row r="1308" ht="12.75">
      <c r="U1308" s="68"/>
    </row>
    <row r="1309" ht="12.75">
      <c r="U1309" s="68"/>
    </row>
    <row r="1310" ht="12.75">
      <c r="U1310" s="68"/>
    </row>
    <row r="1311" ht="12.75">
      <c r="U1311" s="68"/>
    </row>
    <row r="1312" ht="12.75">
      <c r="U1312" s="68"/>
    </row>
    <row r="1313" ht="12.75">
      <c r="U1313" s="68"/>
    </row>
    <row r="1314" ht="12.75">
      <c r="U1314" s="68"/>
    </row>
    <row r="1315" ht="12.75">
      <c r="U1315" s="68"/>
    </row>
    <row r="1316" ht="12.75">
      <c r="U1316" s="68"/>
    </row>
    <row r="1317" ht="12.75">
      <c r="U1317" s="68"/>
    </row>
    <row r="1318" ht="12.75">
      <c r="U1318" s="68"/>
    </row>
    <row r="1319" ht="12.75">
      <c r="U1319" s="68"/>
    </row>
    <row r="1320" ht="12.75">
      <c r="U1320" s="68"/>
    </row>
    <row r="1321" ht="12.75">
      <c r="U1321" s="68"/>
    </row>
    <row r="1322" ht="12.75">
      <c r="U1322" s="68"/>
    </row>
    <row r="1323" ht="12.75">
      <c r="U1323" s="68"/>
    </row>
    <row r="1324" ht="12.75">
      <c r="U1324" s="68"/>
    </row>
    <row r="1325" ht="12.75">
      <c r="U1325" s="68"/>
    </row>
    <row r="1326" ht="12.75">
      <c r="U1326" s="68"/>
    </row>
    <row r="1327" ht="12.75">
      <c r="U1327" s="68"/>
    </row>
    <row r="1328" ht="12.75">
      <c r="U1328" s="68"/>
    </row>
    <row r="1329" ht="12.75">
      <c r="U1329" s="68"/>
    </row>
    <row r="1330" ht="12.75">
      <c r="U1330" s="68"/>
    </row>
    <row r="1331" ht="12.75">
      <c r="U1331" s="68"/>
    </row>
    <row r="1332" ht="12.75">
      <c r="U1332" s="68"/>
    </row>
    <row r="1333" ht="12.75">
      <c r="U1333" s="68"/>
    </row>
    <row r="1334" ht="12.75">
      <c r="U1334" s="68"/>
    </row>
    <row r="1335" ht="12.75">
      <c r="U1335" s="68"/>
    </row>
    <row r="1336" ht="12.75">
      <c r="U1336" s="68"/>
    </row>
    <row r="1337" ht="12.75">
      <c r="U1337" s="68"/>
    </row>
    <row r="1338" ht="12.75">
      <c r="U1338" s="68"/>
    </row>
    <row r="1339" ht="12.75">
      <c r="U1339" s="68"/>
    </row>
    <row r="1340" ht="12.75">
      <c r="U1340" s="68"/>
    </row>
    <row r="1341" ht="12.75">
      <c r="U1341" s="68"/>
    </row>
    <row r="1342" ht="12.75">
      <c r="U1342" s="68"/>
    </row>
    <row r="1343" ht="12.75">
      <c r="U1343" s="68"/>
    </row>
    <row r="1344" ht="12.75">
      <c r="U1344" s="68"/>
    </row>
    <row r="1345" ht="12.75">
      <c r="U1345" s="68"/>
    </row>
    <row r="1346" ht="12.75">
      <c r="U1346" s="68"/>
    </row>
    <row r="1347" ht="12.75">
      <c r="U1347" s="68"/>
    </row>
    <row r="1348" ht="12.75">
      <c r="U1348" s="68"/>
    </row>
    <row r="1349" ht="12.75">
      <c r="U1349" s="68"/>
    </row>
    <row r="1350" ht="12.75">
      <c r="U1350" s="68"/>
    </row>
    <row r="1351" ht="12.75">
      <c r="U1351" s="68"/>
    </row>
    <row r="1352" ht="12.75">
      <c r="U1352" s="68"/>
    </row>
    <row r="1353" ht="12.75">
      <c r="U1353" s="68"/>
    </row>
    <row r="1354" ht="12.75">
      <c r="U1354" s="68"/>
    </row>
    <row r="1355" ht="12.75">
      <c r="U1355" s="68"/>
    </row>
    <row r="1356" ht="12.75">
      <c r="U1356" s="68"/>
    </row>
    <row r="1357" ht="12.75">
      <c r="U1357" s="68"/>
    </row>
    <row r="1358" ht="12.75">
      <c r="U1358" s="68"/>
    </row>
    <row r="1359" ht="12.75">
      <c r="U1359" s="68"/>
    </row>
    <row r="1360" ht="12.75">
      <c r="U1360" s="68"/>
    </row>
    <row r="1361" ht="12.75">
      <c r="U1361" s="68"/>
    </row>
    <row r="1362" ht="12.75">
      <c r="U1362" s="68"/>
    </row>
    <row r="1363" ht="12.75">
      <c r="U1363" s="68"/>
    </row>
    <row r="1364" ht="12.75">
      <c r="U1364" s="68"/>
    </row>
    <row r="1365" ht="12.75">
      <c r="U1365" s="68"/>
    </row>
    <row r="1366" ht="12.75">
      <c r="U1366" s="68"/>
    </row>
    <row r="1367" ht="12.75">
      <c r="U1367" s="68"/>
    </row>
    <row r="1368" ht="12.75">
      <c r="U1368" s="68"/>
    </row>
    <row r="1369" ht="12.75">
      <c r="U1369" s="68"/>
    </row>
    <row r="1370" ht="12.75">
      <c r="U1370" s="68"/>
    </row>
    <row r="1371" ht="12.75">
      <c r="U1371" s="68"/>
    </row>
    <row r="1372" ht="12.75">
      <c r="U1372" s="68"/>
    </row>
    <row r="1373" ht="12.75">
      <c r="U1373" s="68"/>
    </row>
    <row r="1374" ht="12.75">
      <c r="U1374" s="68"/>
    </row>
    <row r="1375" ht="12.75">
      <c r="U1375" s="68"/>
    </row>
    <row r="1376" ht="12.75">
      <c r="U1376" s="68"/>
    </row>
    <row r="1377" ht="12.75">
      <c r="U1377" s="68"/>
    </row>
    <row r="1378" ht="12.75">
      <c r="U1378" s="68"/>
    </row>
    <row r="1379" ht="12.75">
      <c r="U1379" s="68"/>
    </row>
    <row r="1380" ht="12.75">
      <c r="U1380" s="68"/>
    </row>
    <row r="1381" ht="12.75">
      <c r="U1381" s="68"/>
    </row>
    <row r="1382" ht="12.75">
      <c r="U1382" s="68"/>
    </row>
    <row r="1383" ht="12.75">
      <c r="U1383" s="68"/>
    </row>
    <row r="1384" ht="12.75">
      <c r="U1384" s="68"/>
    </row>
    <row r="1385" ht="12.75">
      <c r="U1385" s="68"/>
    </row>
    <row r="1386" ht="12.75">
      <c r="U1386" s="68"/>
    </row>
    <row r="1387" ht="12.75">
      <c r="U1387" s="68"/>
    </row>
    <row r="1388" ht="12.75">
      <c r="U1388" s="68"/>
    </row>
    <row r="1389" ht="12.75">
      <c r="U1389" s="68"/>
    </row>
    <row r="1390" ht="12.75">
      <c r="U1390" s="68"/>
    </row>
    <row r="1391" ht="12.75">
      <c r="U1391" s="68"/>
    </row>
    <row r="1392" ht="12.75">
      <c r="U1392" s="68"/>
    </row>
    <row r="1393" ht="12.75">
      <c r="U1393" s="68"/>
    </row>
    <row r="1394" ht="12.75">
      <c r="U1394" s="68"/>
    </row>
    <row r="1395" ht="12.75">
      <c r="U1395" s="68"/>
    </row>
    <row r="1396" ht="12.75">
      <c r="U1396" s="68"/>
    </row>
    <row r="1397" ht="12.75">
      <c r="U1397" s="68"/>
    </row>
    <row r="1398" ht="12.75">
      <c r="U1398" s="68"/>
    </row>
    <row r="1399" ht="12.75">
      <c r="U1399" s="68"/>
    </row>
    <row r="1400" ht="12.75">
      <c r="U1400" s="68"/>
    </row>
    <row r="1401" ht="12.75">
      <c r="U1401" s="68"/>
    </row>
    <row r="1402" ht="12.75">
      <c r="U1402" s="68"/>
    </row>
    <row r="1403" ht="12.75">
      <c r="U1403" s="68"/>
    </row>
    <row r="1404" ht="12.75">
      <c r="U1404" s="68"/>
    </row>
    <row r="1405" ht="12.75">
      <c r="U1405" s="68"/>
    </row>
    <row r="1406" ht="12.75">
      <c r="U1406" s="68"/>
    </row>
    <row r="1407" ht="12.75">
      <c r="U1407" s="68"/>
    </row>
    <row r="1408" ht="12.75">
      <c r="U1408" s="68"/>
    </row>
    <row r="1409" ht="12.75">
      <c r="U1409" s="68"/>
    </row>
    <row r="1410" ht="12.75">
      <c r="U1410" s="68"/>
    </row>
    <row r="1411" ht="12.75">
      <c r="U1411" s="68"/>
    </row>
    <row r="1412" ht="12.75">
      <c r="U1412" s="68"/>
    </row>
    <row r="1413" ht="12.75">
      <c r="U1413" s="68"/>
    </row>
    <row r="1414" ht="12.75">
      <c r="U1414" s="68"/>
    </row>
    <row r="1415" ht="12.75">
      <c r="U1415" s="68"/>
    </row>
    <row r="1416" ht="12.75">
      <c r="U1416" s="68"/>
    </row>
    <row r="1417" ht="12.75">
      <c r="U1417" s="68"/>
    </row>
    <row r="1418" ht="12.75">
      <c r="U1418" s="68"/>
    </row>
    <row r="1419" ht="12.75">
      <c r="U1419" s="68"/>
    </row>
    <row r="1420" ht="12.75">
      <c r="U1420" s="68"/>
    </row>
    <row r="1421" ht="12.75">
      <c r="U1421" s="68"/>
    </row>
    <row r="1422" ht="12.75">
      <c r="U1422" s="68"/>
    </row>
    <row r="1423" ht="12.75">
      <c r="U1423" s="68"/>
    </row>
    <row r="1424" ht="12.75">
      <c r="U1424" s="68"/>
    </row>
    <row r="1425" ht="12.75">
      <c r="U1425" s="68"/>
    </row>
    <row r="1426" ht="12.75">
      <c r="U1426" s="68"/>
    </row>
    <row r="1427" ht="12.75">
      <c r="U1427" s="68"/>
    </row>
    <row r="1428" ht="12.75">
      <c r="U1428" s="68"/>
    </row>
    <row r="1429" ht="12.75">
      <c r="U1429" s="68"/>
    </row>
    <row r="1430" ht="12.75">
      <c r="U1430" s="68"/>
    </row>
    <row r="1431" ht="12.75">
      <c r="U1431" s="68"/>
    </row>
    <row r="1432" ht="12.75">
      <c r="U1432" s="68"/>
    </row>
    <row r="1433" ht="12.75">
      <c r="U1433" s="68"/>
    </row>
    <row r="1434" ht="12.75">
      <c r="U1434" s="68"/>
    </row>
    <row r="1435" ht="12.75">
      <c r="U1435" s="68"/>
    </row>
    <row r="1436" ht="12.75">
      <c r="U1436" s="68"/>
    </row>
    <row r="1437" ht="12.75">
      <c r="U1437" s="68"/>
    </row>
    <row r="1438" ht="12.75">
      <c r="U1438" s="68"/>
    </row>
    <row r="1439" ht="12.75">
      <c r="U1439" s="68"/>
    </row>
    <row r="1440" ht="12.75">
      <c r="U1440" s="68"/>
    </row>
    <row r="1441" ht="12.75">
      <c r="U1441" s="68"/>
    </row>
    <row r="1442" ht="12.75">
      <c r="U1442" s="68"/>
    </row>
    <row r="1443" ht="12.75">
      <c r="U1443" s="68"/>
    </row>
    <row r="1444" ht="12.75">
      <c r="U1444" s="68"/>
    </row>
    <row r="1445" ht="12.75">
      <c r="U1445" s="68"/>
    </row>
    <row r="1446" ht="12.75">
      <c r="U1446" s="68"/>
    </row>
    <row r="1447" ht="12.75">
      <c r="U1447" s="68"/>
    </row>
    <row r="1448" ht="12.75">
      <c r="U1448" s="68"/>
    </row>
    <row r="1449" ht="12.75">
      <c r="U1449" s="68"/>
    </row>
    <row r="1450" ht="12.75">
      <c r="U1450" s="68"/>
    </row>
    <row r="1451" ht="12.75">
      <c r="U1451" s="68"/>
    </row>
    <row r="1452" ht="12.75">
      <c r="U1452" s="68"/>
    </row>
    <row r="1453" ht="12.75">
      <c r="U1453" s="68"/>
    </row>
    <row r="1454" ht="12.75">
      <c r="U1454" s="68"/>
    </row>
    <row r="1455" ht="12.75">
      <c r="U1455" s="68"/>
    </row>
    <row r="1456" ht="12.75">
      <c r="U1456" s="68"/>
    </row>
    <row r="1457" ht="12.75">
      <c r="U1457" s="68"/>
    </row>
    <row r="1458" ht="12.75">
      <c r="U1458" s="68"/>
    </row>
    <row r="1459" ht="12.75">
      <c r="U1459" s="68"/>
    </row>
    <row r="1460" ht="12.75">
      <c r="U1460" s="68"/>
    </row>
    <row r="1461" ht="12.75">
      <c r="U1461" s="68"/>
    </row>
    <row r="1462" ht="12.75">
      <c r="U1462" s="68"/>
    </row>
    <row r="1463" ht="12.75">
      <c r="U1463" s="68"/>
    </row>
    <row r="1464" ht="12.75">
      <c r="U1464" s="68"/>
    </row>
    <row r="1465" ht="12.75">
      <c r="U1465" s="68"/>
    </row>
    <row r="1466" ht="12.75">
      <c r="U1466" s="68"/>
    </row>
    <row r="1467" ht="12.75">
      <c r="U1467" s="68"/>
    </row>
    <row r="1468" ht="12.75">
      <c r="U1468" s="68"/>
    </row>
    <row r="1469" ht="12.75">
      <c r="U1469" s="68"/>
    </row>
    <row r="1470" ht="12.75">
      <c r="U1470" s="68"/>
    </row>
    <row r="1471" ht="12.75">
      <c r="U1471" s="68"/>
    </row>
    <row r="1472" ht="12.75">
      <c r="U1472" s="68"/>
    </row>
    <row r="1473" ht="12.75">
      <c r="U1473" s="68"/>
    </row>
    <row r="1474" ht="12.75">
      <c r="U1474" s="68"/>
    </row>
    <row r="1475" ht="12.75">
      <c r="U1475" s="68"/>
    </row>
    <row r="1476" ht="12.75">
      <c r="U1476" s="68"/>
    </row>
    <row r="1477" ht="12.75">
      <c r="U1477" s="68"/>
    </row>
    <row r="1478" ht="12.75">
      <c r="U1478" s="68"/>
    </row>
    <row r="1479" ht="12.75">
      <c r="U1479" s="68"/>
    </row>
    <row r="1480" ht="12.75">
      <c r="U1480" s="68"/>
    </row>
    <row r="1481" ht="12.75">
      <c r="U1481" s="68"/>
    </row>
    <row r="1482" ht="12.75">
      <c r="U1482" s="68"/>
    </row>
    <row r="1483" ht="12.75">
      <c r="U1483" s="68"/>
    </row>
    <row r="1484" ht="12.75">
      <c r="U1484" s="68"/>
    </row>
    <row r="1485" ht="12.75">
      <c r="U1485" s="68"/>
    </row>
    <row r="1486" ht="12.75">
      <c r="U1486" s="68"/>
    </row>
    <row r="1487" ht="12.75">
      <c r="U1487" s="68"/>
    </row>
    <row r="1488" ht="12.75">
      <c r="U1488" s="68"/>
    </row>
    <row r="1489" ht="12.75">
      <c r="U1489" s="68"/>
    </row>
    <row r="1490" ht="12.75">
      <c r="U1490" s="68"/>
    </row>
    <row r="1491" ht="12.75">
      <c r="U1491" s="68"/>
    </row>
    <row r="1492" ht="12.75">
      <c r="U1492" s="68"/>
    </row>
    <row r="1493" ht="12.75">
      <c r="U1493" s="68"/>
    </row>
    <row r="1494" ht="12.75">
      <c r="U1494" s="68"/>
    </row>
    <row r="1495" ht="12.75">
      <c r="U1495" s="68"/>
    </row>
    <row r="1496" ht="12.75">
      <c r="U1496" s="68"/>
    </row>
    <row r="1497" ht="12.75">
      <c r="U1497" s="68"/>
    </row>
    <row r="1498" ht="12.75">
      <c r="U1498" s="68"/>
    </row>
    <row r="1499" ht="12.75">
      <c r="U1499" s="68"/>
    </row>
    <row r="1500" ht="12.75">
      <c r="U1500" s="68"/>
    </row>
    <row r="1501" ht="12.75">
      <c r="U1501" s="68"/>
    </row>
    <row r="1502" ht="12.75">
      <c r="U1502" s="68"/>
    </row>
    <row r="1503" ht="12.75">
      <c r="U1503" s="68"/>
    </row>
    <row r="1504" ht="12.75">
      <c r="U1504" s="68"/>
    </row>
    <row r="1505" ht="12.75">
      <c r="U1505" s="68"/>
    </row>
    <row r="1506" ht="12.75">
      <c r="U1506" s="68"/>
    </row>
    <row r="1507" ht="12.75">
      <c r="U1507" s="68"/>
    </row>
    <row r="1508" ht="12.75">
      <c r="U1508" s="68"/>
    </row>
    <row r="1509" ht="12.75">
      <c r="U1509" s="68"/>
    </row>
    <row r="1510" ht="12.75">
      <c r="U1510" s="68"/>
    </row>
    <row r="1511" ht="12.75">
      <c r="U1511" s="68"/>
    </row>
    <row r="1512" ht="12.75">
      <c r="U1512" s="68"/>
    </row>
    <row r="1513" ht="12.75">
      <c r="U1513" s="68"/>
    </row>
    <row r="1514" ht="12.75">
      <c r="U1514" s="68"/>
    </row>
    <row r="1515" ht="12.75">
      <c r="U1515" s="68"/>
    </row>
    <row r="1516" ht="12.75">
      <c r="U1516" s="68"/>
    </row>
    <row r="1517" ht="12.75">
      <c r="U1517" s="68"/>
    </row>
    <row r="1518" ht="12.75">
      <c r="U1518" s="68"/>
    </row>
    <row r="1519" ht="12.75">
      <c r="U1519" s="68"/>
    </row>
    <row r="1520" ht="12.75">
      <c r="U1520" s="68"/>
    </row>
    <row r="1521" ht="12.75">
      <c r="U1521" s="68"/>
    </row>
    <row r="1522" ht="12.75">
      <c r="U1522" s="68"/>
    </row>
    <row r="1523" ht="12.75">
      <c r="U1523" s="68"/>
    </row>
    <row r="1524" ht="12.75">
      <c r="U1524" s="68"/>
    </row>
    <row r="1525" ht="12.75">
      <c r="U1525" s="68"/>
    </row>
    <row r="1526" ht="12.75">
      <c r="U1526" s="68"/>
    </row>
    <row r="1527" ht="12.75">
      <c r="U1527" s="68"/>
    </row>
    <row r="1528" ht="12.75">
      <c r="U1528" s="68"/>
    </row>
    <row r="1529" ht="12.75">
      <c r="U1529" s="68"/>
    </row>
    <row r="1530" ht="12.75">
      <c r="U1530" s="68"/>
    </row>
    <row r="1531" ht="12.75">
      <c r="U1531" s="68"/>
    </row>
    <row r="1532" ht="12.75">
      <c r="U1532" s="68"/>
    </row>
    <row r="1533" ht="12.75">
      <c r="U1533" s="68"/>
    </row>
    <row r="1534" ht="12.75">
      <c r="U1534" s="68"/>
    </row>
    <row r="1535" ht="12.75">
      <c r="U1535" s="68"/>
    </row>
    <row r="1536" ht="12.75">
      <c r="U1536" s="68"/>
    </row>
    <row r="1537" ht="12.75">
      <c r="U1537" s="68"/>
    </row>
    <row r="1538" ht="12.75">
      <c r="U1538" s="68"/>
    </row>
    <row r="1539" ht="12.75">
      <c r="U1539" s="68"/>
    </row>
    <row r="1540" ht="12.75">
      <c r="U1540" s="68"/>
    </row>
    <row r="1541" ht="12.75">
      <c r="U1541" s="68"/>
    </row>
    <row r="1542" ht="12.75">
      <c r="U1542" s="68"/>
    </row>
    <row r="1543" ht="12.75">
      <c r="U1543" s="68"/>
    </row>
    <row r="1544" ht="12.75">
      <c r="U1544" s="68"/>
    </row>
    <row r="1545" ht="12.75">
      <c r="U1545" s="68"/>
    </row>
    <row r="1546" ht="12.75">
      <c r="U1546" s="68"/>
    </row>
    <row r="1547" ht="12.75">
      <c r="U1547" s="68"/>
    </row>
    <row r="1548" ht="12.75">
      <c r="U1548" s="68"/>
    </row>
    <row r="1549" ht="12.75">
      <c r="U1549" s="68"/>
    </row>
    <row r="1550" ht="12.75">
      <c r="U1550" s="68"/>
    </row>
    <row r="1551" ht="12.75">
      <c r="U1551" s="68"/>
    </row>
    <row r="1552" ht="12.75">
      <c r="U1552" s="68"/>
    </row>
    <row r="1553" ht="12.75">
      <c r="U1553" s="68"/>
    </row>
    <row r="1554" ht="12.75">
      <c r="U1554" s="68"/>
    </row>
    <row r="1555" ht="12.75">
      <c r="U1555" s="68"/>
    </row>
    <row r="1556" ht="12.75">
      <c r="U1556" s="68"/>
    </row>
    <row r="1557" ht="12.75">
      <c r="U1557" s="68"/>
    </row>
    <row r="1558" ht="12.75">
      <c r="U1558" s="68"/>
    </row>
    <row r="1559" ht="12.75">
      <c r="U1559" s="68"/>
    </row>
    <row r="1560" ht="12.75">
      <c r="U1560" s="68"/>
    </row>
    <row r="1561" ht="12.75">
      <c r="U1561" s="68"/>
    </row>
    <row r="1562" ht="12.75">
      <c r="U1562" s="68"/>
    </row>
    <row r="1563" ht="12.75">
      <c r="U1563" s="68"/>
    </row>
    <row r="1564" ht="12.75">
      <c r="U1564" s="68"/>
    </row>
    <row r="1565" ht="12.75">
      <c r="U1565" s="68"/>
    </row>
    <row r="1566" ht="12.75">
      <c r="U1566" s="68"/>
    </row>
    <row r="1567" ht="12.75">
      <c r="U1567" s="68"/>
    </row>
    <row r="1568" ht="12.75">
      <c r="U1568" s="68"/>
    </row>
    <row r="1569" ht="12.75">
      <c r="U1569" s="68"/>
    </row>
    <row r="1570" ht="12.75">
      <c r="U1570" s="68"/>
    </row>
    <row r="1571" ht="12.75">
      <c r="U1571" s="68"/>
    </row>
    <row r="1572" ht="12.75">
      <c r="U1572" s="68"/>
    </row>
    <row r="1573" ht="12.75">
      <c r="U1573" s="68"/>
    </row>
    <row r="1574" ht="12.75">
      <c r="U1574" s="68"/>
    </row>
    <row r="1575" ht="12.75">
      <c r="U1575" s="68"/>
    </row>
    <row r="1576" ht="12.75">
      <c r="U1576" s="68"/>
    </row>
    <row r="1577" ht="12.75">
      <c r="U1577" s="68"/>
    </row>
    <row r="1578" ht="12.75">
      <c r="U1578" s="68"/>
    </row>
    <row r="1579" ht="12.75">
      <c r="U1579" s="68"/>
    </row>
    <row r="1580" ht="12.75">
      <c r="U1580" s="68"/>
    </row>
    <row r="1581" ht="12.75">
      <c r="U1581" s="68"/>
    </row>
    <row r="1582" ht="12.75">
      <c r="U1582" s="68"/>
    </row>
    <row r="1583" ht="12.75">
      <c r="U1583" s="68"/>
    </row>
    <row r="1584" ht="12.75">
      <c r="U1584" s="68"/>
    </row>
    <row r="1585" ht="12.75">
      <c r="U1585" s="68"/>
    </row>
    <row r="1586" ht="12.75">
      <c r="U1586" s="68"/>
    </row>
    <row r="1587" ht="12.75">
      <c r="U1587" s="68"/>
    </row>
    <row r="1588" ht="12.75">
      <c r="U1588" s="68"/>
    </row>
    <row r="1589" ht="12.75">
      <c r="U1589" s="68"/>
    </row>
    <row r="1590" ht="12.75">
      <c r="U1590" s="68"/>
    </row>
    <row r="1591" ht="12.75">
      <c r="U1591" s="68"/>
    </row>
    <row r="1592" ht="12.75">
      <c r="U1592" s="68"/>
    </row>
    <row r="1593" ht="12.75">
      <c r="U1593" s="68"/>
    </row>
    <row r="1594" ht="12.75">
      <c r="U1594" s="68"/>
    </row>
    <row r="1595" ht="12.75">
      <c r="U1595" s="68"/>
    </row>
    <row r="1596" ht="12.75">
      <c r="U1596" s="68"/>
    </row>
    <row r="1597" ht="12.75">
      <c r="U1597" s="68"/>
    </row>
    <row r="1598" ht="12.75">
      <c r="U1598" s="68"/>
    </row>
    <row r="1599" ht="12.75">
      <c r="U1599" s="68"/>
    </row>
    <row r="1600" ht="12.75">
      <c r="U1600" s="68"/>
    </row>
    <row r="1601" ht="12.75">
      <c r="U1601" s="68"/>
    </row>
    <row r="1602" ht="12.75">
      <c r="U1602" s="68"/>
    </row>
    <row r="1603" ht="12.75">
      <c r="U1603" s="68"/>
    </row>
    <row r="1604" ht="12.75">
      <c r="U1604" s="68"/>
    </row>
    <row r="1605" ht="12.75">
      <c r="U1605" s="68"/>
    </row>
    <row r="1606" ht="12.75">
      <c r="U1606" s="68"/>
    </row>
    <row r="1607" ht="12.75">
      <c r="U1607" s="68"/>
    </row>
    <row r="1608" ht="12.75">
      <c r="U1608" s="68"/>
    </row>
    <row r="1609" ht="12.75">
      <c r="U1609" s="68"/>
    </row>
    <row r="1610" ht="12.75">
      <c r="U1610" s="68"/>
    </row>
    <row r="1611" ht="12.75">
      <c r="U1611" s="68"/>
    </row>
    <row r="1612" ht="12.75">
      <c r="U1612" s="68"/>
    </row>
    <row r="1613" ht="12.75">
      <c r="U1613" s="68"/>
    </row>
    <row r="1614" ht="12.75">
      <c r="U1614" s="68"/>
    </row>
    <row r="1615" ht="12.75">
      <c r="U1615" s="68"/>
    </row>
    <row r="1616" ht="12.75">
      <c r="U1616" s="68"/>
    </row>
    <row r="1617" ht="12.75">
      <c r="U1617" s="68"/>
    </row>
    <row r="1618" ht="12.75">
      <c r="U1618" s="68"/>
    </row>
    <row r="1619" ht="12.75">
      <c r="U1619" s="68"/>
    </row>
    <row r="1620" ht="12.75">
      <c r="U1620" s="68"/>
    </row>
    <row r="1621" ht="12.75">
      <c r="U1621" s="68"/>
    </row>
    <row r="1622" ht="12.75">
      <c r="U1622" s="68"/>
    </row>
    <row r="1623" ht="12.75">
      <c r="U1623" s="68"/>
    </row>
    <row r="1624" ht="12.75">
      <c r="U1624" s="68"/>
    </row>
    <row r="1625" ht="12.75">
      <c r="U1625" s="68"/>
    </row>
    <row r="1626" ht="12.75">
      <c r="U1626" s="68"/>
    </row>
    <row r="1627" ht="12.75">
      <c r="U1627" s="68"/>
    </row>
    <row r="1628" ht="12.75">
      <c r="U1628" s="68"/>
    </row>
    <row r="1629" ht="12.75">
      <c r="U1629" s="68"/>
    </row>
    <row r="1630" ht="12.75">
      <c r="U1630" s="68"/>
    </row>
    <row r="1631" ht="12.75">
      <c r="U1631" s="68"/>
    </row>
    <row r="1632" ht="12.75">
      <c r="U1632" s="68"/>
    </row>
    <row r="1633" ht="12.75">
      <c r="U1633" s="68"/>
    </row>
    <row r="1634" ht="12.75">
      <c r="U1634" s="68"/>
    </row>
    <row r="1635" ht="12.75">
      <c r="U1635" s="68"/>
    </row>
    <row r="1636" ht="12.75">
      <c r="U1636" s="68"/>
    </row>
    <row r="1637" ht="12.75">
      <c r="U1637" s="68"/>
    </row>
    <row r="1638" ht="12.75">
      <c r="U1638" s="68"/>
    </row>
    <row r="1639" ht="12.75">
      <c r="U1639" s="68"/>
    </row>
    <row r="1640" ht="12.75">
      <c r="U1640" s="68"/>
    </row>
    <row r="1641" ht="12.75">
      <c r="U1641" s="68"/>
    </row>
    <row r="1642" ht="12.75">
      <c r="U1642" s="68"/>
    </row>
    <row r="1643" ht="12.75">
      <c r="U1643" s="68"/>
    </row>
    <row r="1644" ht="12.75">
      <c r="U1644" s="68"/>
    </row>
    <row r="1645" ht="12.75">
      <c r="U1645" s="68"/>
    </row>
    <row r="1646" ht="12.75">
      <c r="U1646" s="68"/>
    </row>
    <row r="1647" ht="12.75">
      <c r="U1647" s="68"/>
    </row>
    <row r="1648" ht="12.75">
      <c r="U1648" s="68"/>
    </row>
    <row r="1649" ht="12.75">
      <c r="U1649" s="68"/>
    </row>
    <row r="1650" ht="12.75">
      <c r="U1650" s="68"/>
    </row>
    <row r="1651" ht="12.75">
      <c r="U1651" s="68"/>
    </row>
    <row r="1652" ht="12.75">
      <c r="U1652" s="68"/>
    </row>
    <row r="1653" ht="12.75">
      <c r="U1653" s="68"/>
    </row>
    <row r="1654" ht="12.75">
      <c r="U1654" s="68"/>
    </row>
    <row r="1655" ht="12.75">
      <c r="U1655" s="68"/>
    </row>
    <row r="1656" ht="12.75">
      <c r="U1656" s="68"/>
    </row>
    <row r="1657" ht="12.75">
      <c r="U1657" s="68"/>
    </row>
    <row r="1658" ht="12.75">
      <c r="U1658" s="68"/>
    </row>
    <row r="1659" ht="12.75">
      <c r="U1659" s="68"/>
    </row>
    <row r="1660" ht="12.75">
      <c r="U1660" s="68"/>
    </row>
    <row r="1661" ht="12.75">
      <c r="U1661" s="68"/>
    </row>
    <row r="1662" ht="12.75">
      <c r="U1662" s="68"/>
    </row>
    <row r="1663" ht="12.75">
      <c r="U1663" s="68"/>
    </row>
    <row r="1664" ht="12.75">
      <c r="U1664" s="68"/>
    </row>
    <row r="1665" ht="12.75">
      <c r="U1665" s="68"/>
    </row>
    <row r="1666" ht="12.75">
      <c r="U1666" s="68"/>
    </row>
    <row r="1667" ht="12.75">
      <c r="U1667" s="68"/>
    </row>
    <row r="1668" ht="12.75">
      <c r="U1668" s="68"/>
    </row>
    <row r="1669" ht="12.75">
      <c r="U1669" s="68"/>
    </row>
    <row r="1670" ht="12.75">
      <c r="U1670" s="68"/>
    </row>
    <row r="1671" ht="12.75">
      <c r="U1671" s="68"/>
    </row>
    <row r="1672" ht="12.75">
      <c r="U1672" s="68"/>
    </row>
    <row r="1673" ht="12.75">
      <c r="U1673" s="68"/>
    </row>
    <row r="1674" ht="12.75">
      <c r="U1674" s="68"/>
    </row>
    <row r="1675" ht="12.75">
      <c r="U1675" s="68"/>
    </row>
    <row r="1676" ht="12.75">
      <c r="U1676" s="68"/>
    </row>
    <row r="1677" ht="12.75">
      <c r="U1677" s="68"/>
    </row>
    <row r="1678" ht="12.75">
      <c r="U1678" s="68"/>
    </row>
    <row r="1679" ht="12.75">
      <c r="U1679" s="68"/>
    </row>
    <row r="1680" ht="12.75">
      <c r="U1680" s="68"/>
    </row>
    <row r="1681" ht="12.75">
      <c r="U1681" s="68"/>
    </row>
    <row r="1682" ht="12.75">
      <c r="U1682" s="68"/>
    </row>
    <row r="1683" ht="12.75">
      <c r="U1683" s="68"/>
    </row>
    <row r="1684" ht="12.75">
      <c r="U1684" s="68"/>
    </row>
    <row r="1685" ht="12.75">
      <c r="U1685" s="68"/>
    </row>
    <row r="1686" ht="12.75">
      <c r="U1686" s="68"/>
    </row>
    <row r="1687" ht="12.75">
      <c r="U1687" s="68"/>
    </row>
    <row r="1688" ht="12.75">
      <c r="U1688" s="68"/>
    </row>
    <row r="1689" ht="12.75">
      <c r="U1689" s="68"/>
    </row>
    <row r="1690" ht="12.75">
      <c r="U1690" s="68"/>
    </row>
    <row r="1691" ht="12.75">
      <c r="U1691" s="68"/>
    </row>
    <row r="1692" ht="12.75">
      <c r="U1692" s="68"/>
    </row>
    <row r="1693" ht="12.75">
      <c r="U1693" s="68"/>
    </row>
    <row r="1694" ht="12.75">
      <c r="U1694" s="68"/>
    </row>
    <row r="1695" ht="12.75">
      <c r="U1695" s="68"/>
    </row>
    <row r="1696" ht="12.75">
      <c r="U1696" s="68"/>
    </row>
    <row r="1697" ht="12.75">
      <c r="U1697" s="68"/>
    </row>
    <row r="1698" ht="12.75">
      <c r="U1698" s="68"/>
    </row>
    <row r="1699" ht="12.75">
      <c r="U1699" s="68"/>
    </row>
    <row r="1700" ht="12.75">
      <c r="U1700" s="68"/>
    </row>
    <row r="1701" ht="12.75">
      <c r="U1701" s="68"/>
    </row>
    <row r="1702" ht="12.75">
      <c r="U1702" s="68"/>
    </row>
    <row r="1703" ht="12.75">
      <c r="U1703" s="68"/>
    </row>
    <row r="1704" ht="12.75">
      <c r="U1704" s="68"/>
    </row>
    <row r="1705" ht="12.75">
      <c r="U1705" s="68"/>
    </row>
    <row r="1706" ht="12.75">
      <c r="U1706" s="68"/>
    </row>
    <row r="1707" ht="12.75">
      <c r="U1707" s="68"/>
    </row>
    <row r="1708" ht="12.75">
      <c r="U1708" s="68"/>
    </row>
    <row r="1709" ht="12.75">
      <c r="U1709" s="68"/>
    </row>
    <row r="1710" ht="12.75">
      <c r="U1710" s="68"/>
    </row>
    <row r="1711" ht="12.75">
      <c r="U1711" s="68"/>
    </row>
    <row r="1712" ht="12.75">
      <c r="U1712" s="68"/>
    </row>
    <row r="1713" ht="12.75">
      <c r="U1713" s="68"/>
    </row>
    <row r="1714" ht="12.75">
      <c r="U1714" s="68"/>
    </row>
    <row r="1715" ht="12.75">
      <c r="U1715" s="68"/>
    </row>
    <row r="1716" ht="12.75">
      <c r="U1716" s="68"/>
    </row>
    <row r="1717" ht="12.75">
      <c r="U1717" s="68"/>
    </row>
    <row r="1718" ht="12.75">
      <c r="U1718" s="68"/>
    </row>
    <row r="1719" ht="12.75">
      <c r="U1719" s="68"/>
    </row>
    <row r="1720" ht="12.75">
      <c r="U1720" s="68"/>
    </row>
    <row r="1721" ht="12.75">
      <c r="U1721" s="68"/>
    </row>
    <row r="1722" ht="12.75">
      <c r="U1722" s="68"/>
    </row>
    <row r="1723" ht="12.75">
      <c r="U1723" s="68"/>
    </row>
    <row r="1724" ht="12.75">
      <c r="U1724" s="68"/>
    </row>
    <row r="1725" ht="12.75">
      <c r="U1725" s="68"/>
    </row>
    <row r="1726" ht="12.75">
      <c r="U1726" s="68"/>
    </row>
    <row r="1727" ht="12.75">
      <c r="U1727" s="68"/>
    </row>
    <row r="1728" ht="12.75">
      <c r="U1728" s="68"/>
    </row>
    <row r="1729" ht="12.75">
      <c r="U1729" s="68"/>
    </row>
    <row r="1730" ht="12.75">
      <c r="U1730" s="68"/>
    </row>
    <row r="1731" ht="12.75">
      <c r="U1731" s="68"/>
    </row>
    <row r="1732" ht="12.75">
      <c r="U1732" s="68"/>
    </row>
    <row r="1733" ht="12.75">
      <c r="U1733" s="68"/>
    </row>
    <row r="1734" ht="12.75">
      <c r="U1734" s="68"/>
    </row>
    <row r="1735" ht="12.75">
      <c r="U1735" s="68"/>
    </row>
    <row r="1736" ht="12.75">
      <c r="U1736" s="68"/>
    </row>
    <row r="1737" ht="12.75">
      <c r="U1737" s="68"/>
    </row>
    <row r="1738" ht="12.75">
      <c r="U1738" s="68"/>
    </row>
    <row r="1739" ht="12.75">
      <c r="U1739" s="68"/>
    </row>
    <row r="1740" ht="12.75">
      <c r="U1740" s="68"/>
    </row>
    <row r="1741" ht="12.75">
      <c r="U1741" s="68"/>
    </row>
    <row r="1742" ht="12.75">
      <c r="U1742" s="68"/>
    </row>
    <row r="1743" ht="12.75">
      <c r="U1743" s="68"/>
    </row>
    <row r="1744" ht="12.75">
      <c r="U1744" s="68"/>
    </row>
    <row r="1745" ht="12.75">
      <c r="U1745" s="68"/>
    </row>
    <row r="1746" ht="12.75">
      <c r="U1746" s="68"/>
    </row>
    <row r="1747" ht="12.75">
      <c r="U1747" s="68"/>
    </row>
    <row r="1748" ht="12.75">
      <c r="U1748" s="68"/>
    </row>
    <row r="1749" ht="12.75">
      <c r="U1749" s="68"/>
    </row>
    <row r="1750" ht="12.75">
      <c r="U1750" s="68"/>
    </row>
    <row r="1751" ht="12.75">
      <c r="U1751" s="68"/>
    </row>
    <row r="1752" ht="12.75">
      <c r="U1752" s="68"/>
    </row>
    <row r="1753" ht="12.75">
      <c r="U1753" s="68"/>
    </row>
    <row r="1754" ht="12.75">
      <c r="U1754" s="68"/>
    </row>
    <row r="1755" ht="12.75">
      <c r="U1755" s="68"/>
    </row>
    <row r="1756" ht="12.75">
      <c r="U1756" s="68"/>
    </row>
    <row r="1757" ht="12.75">
      <c r="U1757" s="68"/>
    </row>
    <row r="1758" ht="12.75">
      <c r="U1758" s="68"/>
    </row>
    <row r="1759" ht="12.75">
      <c r="U1759" s="68"/>
    </row>
    <row r="1760" ht="12.75">
      <c r="U1760" s="68"/>
    </row>
    <row r="1761" ht="12.75">
      <c r="U1761" s="68"/>
    </row>
    <row r="1762" ht="12.75">
      <c r="U1762" s="68"/>
    </row>
    <row r="1763" ht="12.75">
      <c r="U1763" s="68"/>
    </row>
    <row r="1764" ht="12.75">
      <c r="U1764" s="68"/>
    </row>
    <row r="1765" ht="12.75">
      <c r="U1765" s="68"/>
    </row>
    <row r="1766" ht="12.75">
      <c r="U1766" s="68"/>
    </row>
    <row r="1767" ht="12.75">
      <c r="U1767" s="68"/>
    </row>
    <row r="1768" ht="12.75">
      <c r="U1768" s="68"/>
    </row>
    <row r="1769" ht="12.75">
      <c r="U1769" s="68"/>
    </row>
    <row r="1770" ht="12.75">
      <c r="U1770" s="68"/>
    </row>
    <row r="1771" ht="12.75">
      <c r="U1771" s="68"/>
    </row>
    <row r="1772" ht="12.75">
      <c r="U1772" s="68"/>
    </row>
    <row r="1773" ht="12.75">
      <c r="U1773" s="68"/>
    </row>
    <row r="1774" ht="12.75">
      <c r="U1774" s="68"/>
    </row>
    <row r="1775" ht="12.75">
      <c r="U1775" s="68"/>
    </row>
    <row r="1776" ht="12.75">
      <c r="U1776" s="68"/>
    </row>
    <row r="1777" ht="12.75">
      <c r="U1777" s="68"/>
    </row>
    <row r="1778" ht="12.75">
      <c r="U1778" s="68"/>
    </row>
    <row r="1779" ht="12.75">
      <c r="U1779" s="68"/>
    </row>
    <row r="1780" ht="12.75">
      <c r="U1780" s="68"/>
    </row>
    <row r="1781" ht="12.75">
      <c r="U1781" s="68"/>
    </row>
    <row r="1782" ht="12.75">
      <c r="U1782" s="68"/>
    </row>
    <row r="1783" ht="12.75">
      <c r="U1783" s="68"/>
    </row>
    <row r="1784" ht="12.75">
      <c r="U1784" s="68"/>
    </row>
    <row r="1785" ht="12.75">
      <c r="U1785" s="68"/>
    </row>
    <row r="1786" ht="12.75">
      <c r="U1786" s="68"/>
    </row>
    <row r="1787" ht="12.75">
      <c r="U1787" s="68"/>
    </row>
    <row r="1788" ht="12.75">
      <c r="U1788" s="68"/>
    </row>
    <row r="1789" ht="12.75">
      <c r="U1789" s="68"/>
    </row>
    <row r="1790" ht="12.75">
      <c r="U1790" s="68"/>
    </row>
    <row r="1791" ht="12.75">
      <c r="U1791" s="68"/>
    </row>
    <row r="1792" ht="12.75">
      <c r="U1792" s="68"/>
    </row>
    <row r="1793" ht="12.75">
      <c r="U1793" s="68"/>
    </row>
    <row r="1794" ht="12.75">
      <c r="U1794" s="68"/>
    </row>
    <row r="1795" ht="12.75">
      <c r="U1795" s="68"/>
    </row>
    <row r="1796" ht="12.75">
      <c r="U1796" s="68"/>
    </row>
    <row r="1797" ht="12.75">
      <c r="U1797" s="68"/>
    </row>
    <row r="1798" ht="12.75">
      <c r="U1798" s="68"/>
    </row>
    <row r="1799" ht="12.75">
      <c r="U1799" s="68"/>
    </row>
    <row r="1800" ht="12.75">
      <c r="U1800" s="68"/>
    </row>
    <row r="1801" ht="12.75">
      <c r="U1801" s="68"/>
    </row>
    <row r="1802" ht="12.75">
      <c r="U1802" s="68"/>
    </row>
    <row r="1803" ht="12.75">
      <c r="U1803" s="68"/>
    </row>
    <row r="1804" ht="12.75">
      <c r="U1804" s="68"/>
    </row>
    <row r="1805" ht="12.75">
      <c r="U1805" s="68"/>
    </row>
    <row r="1806" ht="12.75">
      <c r="U1806" s="68"/>
    </row>
    <row r="1807" ht="12.75">
      <c r="U1807" s="68"/>
    </row>
    <row r="1808" ht="12.75">
      <c r="U1808" s="68"/>
    </row>
    <row r="1809" ht="12.75">
      <c r="U1809" s="68"/>
    </row>
    <row r="1810" ht="12.75">
      <c r="U1810" s="68"/>
    </row>
    <row r="1811" ht="12.75">
      <c r="U1811" s="68"/>
    </row>
    <row r="1812" ht="12.75">
      <c r="U1812" s="68"/>
    </row>
    <row r="1813" ht="12.75">
      <c r="U1813" s="68"/>
    </row>
    <row r="1814" ht="12.75">
      <c r="U1814" s="68"/>
    </row>
    <row r="1815" ht="12.75">
      <c r="U1815" s="68"/>
    </row>
    <row r="1816" ht="12.75">
      <c r="U1816" s="68"/>
    </row>
    <row r="1817" ht="12.75">
      <c r="U1817" s="68"/>
    </row>
    <row r="1818" ht="12.75">
      <c r="U1818" s="68"/>
    </row>
    <row r="1819" ht="12.75">
      <c r="U1819" s="68"/>
    </row>
    <row r="1820" ht="12.75">
      <c r="U1820" s="68"/>
    </row>
    <row r="1821" ht="12.75">
      <c r="U1821" s="68"/>
    </row>
    <row r="1822" ht="12.75">
      <c r="U1822" s="68"/>
    </row>
    <row r="1823" ht="12.75">
      <c r="U1823" s="68"/>
    </row>
    <row r="1824" ht="12.75">
      <c r="U1824" s="68"/>
    </row>
    <row r="1825" ht="12.75">
      <c r="U1825" s="68"/>
    </row>
    <row r="1826" ht="12.75">
      <c r="U1826" s="68"/>
    </row>
    <row r="1827" ht="12.75">
      <c r="U1827" s="68"/>
    </row>
    <row r="1828" ht="12.75">
      <c r="U1828" s="68"/>
    </row>
    <row r="1829" ht="12.75">
      <c r="U1829" s="68"/>
    </row>
    <row r="1830" ht="12.75">
      <c r="U1830" s="68"/>
    </row>
    <row r="1831" ht="12.75">
      <c r="U1831" s="68"/>
    </row>
    <row r="1832" ht="12.75">
      <c r="U1832" s="68"/>
    </row>
    <row r="1833" ht="12.75">
      <c r="U1833" s="68"/>
    </row>
    <row r="1834" ht="12.75">
      <c r="U1834" s="68"/>
    </row>
    <row r="1835" ht="12.75">
      <c r="U1835" s="68"/>
    </row>
    <row r="1836" ht="12.75">
      <c r="U1836" s="68"/>
    </row>
    <row r="1837" ht="12.75">
      <c r="U1837" s="68"/>
    </row>
    <row r="1838" ht="12.75">
      <c r="U1838" s="68"/>
    </row>
    <row r="1839" ht="12.75">
      <c r="U1839" s="68"/>
    </row>
    <row r="1840" ht="12.75">
      <c r="U1840" s="68"/>
    </row>
    <row r="1841" ht="12.75">
      <c r="U1841" s="68"/>
    </row>
    <row r="1842" ht="12.75">
      <c r="U1842" s="68"/>
    </row>
    <row r="1843" ht="12.75">
      <c r="U1843" s="68"/>
    </row>
    <row r="1844" ht="12.75">
      <c r="U1844" s="68"/>
    </row>
    <row r="1845" ht="12.75">
      <c r="U1845" s="68"/>
    </row>
    <row r="1846" ht="12.75">
      <c r="U1846" s="68"/>
    </row>
    <row r="1847" ht="12.75">
      <c r="U1847" s="68"/>
    </row>
    <row r="1848" ht="12.75">
      <c r="U1848" s="68"/>
    </row>
    <row r="1849" ht="12.75">
      <c r="U1849" s="68"/>
    </row>
    <row r="1850" ht="12.75">
      <c r="U1850" s="68"/>
    </row>
    <row r="1851" ht="12.75">
      <c r="U1851" s="68"/>
    </row>
    <row r="1852" ht="12.75">
      <c r="U1852" s="68"/>
    </row>
    <row r="1853" ht="12.75">
      <c r="U1853" s="68"/>
    </row>
    <row r="1854" ht="12.75">
      <c r="U1854" s="68"/>
    </row>
    <row r="1855" ht="12.75">
      <c r="U1855" s="68"/>
    </row>
    <row r="1856" ht="12.75">
      <c r="U1856" s="68"/>
    </row>
    <row r="1857" ht="12.75">
      <c r="U1857" s="68"/>
    </row>
    <row r="1858" ht="12.75">
      <c r="U1858" s="68"/>
    </row>
    <row r="1859" ht="12.75">
      <c r="U1859" s="68"/>
    </row>
    <row r="1860" ht="12.75">
      <c r="U1860" s="68"/>
    </row>
    <row r="1861" ht="12.75">
      <c r="U1861" s="68"/>
    </row>
    <row r="1862" ht="12.75">
      <c r="U1862" s="68"/>
    </row>
    <row r="1863" ht="12.75">
      <c r="U1863" s="68"/>
    </row>
    <row r="1864" ht="12.75">
      <c r="U1864" s="68"/>
    </row>
    <row r="1865" ht="12.75">
      <c r="U1865" s="68"/>
    </row>
    <row r="1866" ht="12.75">
      <c r="U1866" s="68"/>
    </row>
    <row r="1867" ht="12.75">
      <c r="U1867" s="68"/>
    </row>
    <row r="1868" ht="12.75">
      <c r="U1868" s="68"/>
    </row>
    <row r="1869" ht="12.75">
      <c r="U1869" s="68"/>
    </row>
    <row r="1870" ht="12.75">
      <c r="U1870" s="68"/>
    </row>
    <row r="1871" ht="12.75">
      <c r="U1871" s="68"/>
    </row>
    <row r="1872" ht="12.75">
      <c r="U1872" s="68"/>
    </row>
    <row r="1873" ht="12.75">
      <c r="U1873" s="68"/>
    </row>
    <row r="1874" ht="12.75">
      <c r="U1874" s="68"/>
    </row>
    <row r="1875" ht="12.75">
      <c r="U1875" s="68"/>
    </row>
    <row r="1876" ht="12.75">
      <c r="U1876" s="68"/>
    </row>
    <row r="1877" ht="12.75">
      <c r="U1877" s="68"/>
    </row>
    <row r="1878" ht="12.75">
      <c r="U1878" s="68"/>
    </row>
    <row r="1879" ht="12.75">
      <c r="U1879" s="68"/>
    </row>
    <row r="1880" ht="12.75">
      <c r="U1880" s="68"/>
    </row>
    <row r="1881" ht="12.75">
      <c r="U1881" s="68"/>
    </row>
    <row r="1882" ht="12.75">
      <c r="U1882" s="68"/>
    </row>
    <row r="1883" ht="12.75">
      <c r="U1883" s="68"/>
    </row>
    <row r="1884" ht="12.75">
      <c r="U1884" s="68"/>
    </row>
    <row r="1885" ht="12.75">
      <c r="U1885" s="68"/>
    </row>
    <row r="1886" ht="12.75">
      <c r="U1886" s="68"/>
    </row>
    <row r="1887" ht="12.75">
      <c r="U1887" s="68"/>
    </row>
    <row r="1888" ht="12.75">
      <c r="U1888" s="68"/>
    </row>
    <row r="1889" ht="12.75">
      <c r="U1889" s="68"/>
    </row>
    <row r="1890" ht="12.75">
      <c r="U1890" s="68"/>
    </row>
    <row r="1891" ht="12.75">
      <c r="U1891" s="68"/>
    </row>
    <row r="1892" ht="12.75">
      <c r="U1892" s="68"/>
    </row>
    <row r="1893" ht="12.75">
      <c r="U1893" s="68"/>
    </row>
    <row r="1894" ht="12.75">
      <c r="U1894" s="68"/>
    </row>
    <row r="1895" ht="12.75">
      <c r="U1895" s="68"/>
    </row>
    <row r="1896" ht="12.75">
      <c r="U1896" s="68"/>
    </row>
    <row r="1897" ht="12.75">
      <c r="U1897" s="68"/>
    </row>
    <row r="1898" ht="12.75">
      <c r="U1898" s="68"/>
    </row>
    <row r="1899" ht="12.75">
      <c r="U1899" s="68"/>
    </row>
    <row r="1900" ht="12.75">
      <c r="U1900" s="68"/>
    </row>
    <row r="1901" ht="12.75">
      <c r="U1901" s="68"/>
    </row>
    <row r="1902" ht="12.75">
      <c r="U1902" s="68"/>
    </row>
    <row r="1903" ht="12.75">
      <c r="U1903" s="68"/>
    </row>
    <row r="1904" ht="12.75">
      <c r="U1904" s="68"/>
    </row>
    <row r="1905" ht="12.75">
      <c r="U1905" s="68"/>
    </row>
    <row r="1906" ht="12.75">
      <c r="U1906" s="68"/>
    </row>
    <row r="1907" ht="12.75">
      <c r="U1907" s="68"/>
    </row>
    <row r="1908" ht="12.75">
      <c r="U1908" s="68"/>
    </row>
    <row r="1909" ht="12.75">
      <c r="U1909" s="68"/>
    </row>
    <row r="1910" ht="12.75">
      <c r="U1910" s="68"/>
    </row>
    <row r="1911" ht="12.75">
      <c r="U1911" s="68"/>
    </row>
    <row r="1912" ht="12.75">
      <c r="U1912" s="68"/>
    </row>
    <row r="1913" ht="12.75">
      <c r="U1913" s="68"/>
    </row>
    <row r="1914" ht="12.75">
      <c r="U1914" s="68"/>
    </row>
    <row r="1915" ht="12.75">
      <c r="U1915" s="68"/>
    </row>
    <row r="1916" ht="12.75">
      <c r="U1916" s="68"/>
    </row>
    <row r="1917" ht="12.75">
      <c r="U1917" s="68"/>
    </row>
    <row r="1918" ht="12.75">
      <c r="U1918" s="68"/>
    </row>
    <row r="1919" ht="12.75">
      <c r="U1919" s="68"/>
    </row>
    <row r="1920" ht="12.75">
      <c r="U1920" s="68"/>
    </row>
    <row r="1921" ht="12.75">
      <c r="U1921" s="68"/>
    </row>
    <row r="1922" ht="12.75">
      <c r="U1922" s="68"/>
    </row>
    <row r="1923" ht="12.75">
      <c r="U1923" s="68"/>
    </row>
    <row r="1924" ht="12.75">
      <c r="U1924" s="68"/>
    </row>
    <row r="1925" ht="12.75">
      <c r="U1925" s="68"/>
    </row>
    <row r="1926" ht="12.75">
      <c r="U1926" s="68"/>
    </row>
    <row r="1927" ht="12.75">
      <c r="U1927" s="68"/>
    </row>
    <row r="1928" ht="12.75">
      <c r="U1928" s="68"/>
    </row>
    <row r="1929" ht="12.75">
      <c r="U1929" s="68"/>
    </row>
    <row r="1930" ht="12.75">
      <c r="U1930" s="68"/>
    </row>
    <row r="1931" ht="12.75">
      <c r="U1931" s="68"/>
    </row>
    <row r="1932" ht="12.75">
      <c r="U1932" s="68"/>
    </row>
    <row r="1933" ht="12.75">
      <c r="U1933" s="68"/>
    </row>
    <row r="1934" ht="12.75">
      <c r="U1934" s="68"/>
    </row>
    <row r="1935" ht="12.75">
      <c r="U1935" s="68"/>
    </row>
    <row r="1936" ht="12.75">
      <c r="U1936" s="68"/>
    </row>
    <row r="1937" ht="12.75">
      <c r="U1937" s="68"/>
    </row>
    <row r="1938" ht="12.75">
      <c r="U1938" s="68"/>
    </row>
    <row r="1939" ht="12.75">
      <c r="U1939" s="68"/>
    </row>
    <row r="1940" ht="12.75">
      <c r="U1940" s="68"/>
    </row>
    <row r="1941" ht="12.75">
      <c r="U1941" s="68"/>
    </row>
    <row r="1942" ht="12.75">
      <c r="U1942" s="68"/>
    </row>
    <row r="1943" ht="12.75">
      <c r="U1943" s="68"/>
    </row>
    <row r="1944" ht="12.75">
      <c r="U1944" s="68"/>
    </row>
    <row r="1945" ht="12.75">
      <c r="U1945" s="68"/>
    </row>
    <row r="1946" ht="12.75">
      <c r="U1946" s="68"/>
    </row>
    <row r="1947" ht="12.75">
      <c r="U1947" s="68"/>
    </row>
    <row r="1948" ht="12.75">
      <c r="U1948" s="68"/>
    </row>
    <row r="1949" ht="12.75">
      <c r="U1949" s="68"/>
    </row>
    <row r="1950" ht="12.75">
      <c r="U1950" s="68"/>
    </row>
    <row r="1951" ht="12.75">
      <c r="U1951" s="68"/>
    </row>
    <row r="1952" ht="12.75">
      <c r="U1952" s="68"/>
    </row>
    <row r="1953" ht="12.75">
      <c r="U1953" s="68"/>
    </row>
    <row r="1954" ht="12.75">
      <c r="U1954" s="68"/>
    </row>
    <row r="1955" ht="12.75">
      <c r="U1955" s="68"/>
    </row>
    <row r="1956" ht="12.75">
      <c r="U1956" s="68"/>
    </row>
    <row r="1957" ht="12.75">
      <c r="U1957" s="68"/>
    </row>
    <row r="1958" ht="12.75">
      <c r="U1958" s="68"/>
    </row>
    <row r="1959" ht="12.75">
      <c r="U1959" s="68"/>
    </row>
    <row r="1960" ht="12.75">
      <c r="U1960" s="68"/>
    </row>
    <row r="1961" ht="12.75">
      <c r="U1961" s="68"/>
    </row>
    <row r="1962" ht="12.75">
      <c r="U1962" s="68"/>
    </row>
    <row r="1963" ht="12.75">
      <c r="U1963" s="68"/>
    </row>
    <row r="1964" ht="12.75">
      <c r="U1964" s="68"/>
    </row>
    <row r="1965" ht="12.75">
      <c r="U1965" s="68"/>
    </row>
    <row r="1966" ht="12.75">
      <c r="U1966" s="68"/>
    </row>
    <row r="1967" ht="12.75">
      <c r="U1967" s="68"/>
    </row>
    <row r="1968" ht="12.75">
      <c r="U1968" s="68"/>
    </row>
    <row r="1969" ht="12.75">
      <c r="U1969" s="68"/>
    </row>
    <row r="1970" ht="12.75">
      <c r="U1970" s="68"/>
    </row>
    <row r="1971" ht="12.75">
      <c r="U1971" s="68"/>
    </row>
    <row r="1972" ht="12.75">
      <c r="U1972" s="68"/>
    </row>
    <row r="1973" ht="12.75">
      <c r="U1973" s="68"/>
    </row>
    <row r="1974" ht="12.75">
      <c r="U1974" s="68"/>
    </row>
    <row r="1975" ht="12.75">
      <c r="U1975" s="68"/>
    </row>
    <row r="1976" ht="12.75">
      <c r="U1976" s="68"/>
    </row>
    <row r="1977" ht="12.75">
      <c r="U1977" s="68"/>
    </row>
    <row r="1978" ht="12.75">
      <c r="U1978" s="68"/>
    </row>
    <row r="1979" ht="12.75">
      <c r="U1979" s="68"/>
    </row>
    <row r="1980" ht="12.75">
      <c r="U1980" s="68"/>
    </row>
    <row r="1981" ht="12.75">
      <c r="U1981" s="68"/>
    </row>
    <row r="1982" ht="12.75">
      <c r="U1982" s="68"/>
    </row>
    <row r="1983" ht="12.75">
      <c r="U1983" s="68"/>
    </row>
    <row r="1984" ht="12.75">
      <c r="U1984" s="68"/>
    </row>
    <row r="1985" ht="12.75">
      <c r="U1985" s="68"/>
    </row>
    <row r="1986" ht="12.75">
      <c r="U1986" s="68"/>
    </row>
    <row r="1987" ht="12.75">
      <c r="U1987" s="68"/>
    </row>
    <row r="1988" ht="12.75">
      <c r="U1988" s="68"/>
    </row>
    <row r="1989" ht="12.75">
      <c r="U1989" s="68"/>
    </row>
    <row r="1990" ht="12.75">
      <c r="U1990" s="68"/>
    </row>
    <row r="1991" ht="12.75">
      <c r="U1991" s="68"/>
    </row>
    <row r="1992" ht="12.75">
      <c r="U1992" s="68"/>
    </row>
    <row r="1993" ht="12.75">
      <c r="U1993" s="68"/>
    </row>
    <row r="1994" ht="12.75">
      <c r="U1994" s="68"/>
    </row>
    <row r="1995" ht="12.75">
      <c r="U1995" s="68"/>
    </row>
    <row r="1996" ht="12.75">
      <c r="U1996" s="68"/>
    </row>
    <row r="1997" ht="12.75">
      <c r="U1997" s="68"/>
    </row>
    <row r="1998" ht="12.75">
      <c r="U1998" s="68"/>
    </row>
    <row r="1999" ht="12.75">
      <c r="U1999" s="68"/>
    </row>
    <row r="2000" ht="12.75">
      <c r="U2000" s="68"/>
    </row>
    <row r="2001" ht="12.75">
      <c r="U2001" s="68"/>
    </row>
    <row r="2002" ht="12.75">
      <c r="U2002" s="68"/>
    </row>
    <row r="2003" ht="12.75">
      <c r="U2003" s="68"/>
    </row>
    <row r="2004" ht="12.75">
      <c r="U2004" s="68"/>
    </row>
    <row r="2005" ht="12.75">
      <c r="U2005" s="68"/>
    </row>
    <row r="2006" ht="12.75">
      <c r="U2006" s="68"/>
    </row>
    <row r="2007" ht="12.75">
      <c r="U2007" s="68"/>
    </row>
    <row r="2008" ht="12.75">
      <c r="U2008" s="68"/>
    </row>
    <row r="2009" ht="12.75">
      <c r="U2009" s="68"/>
    </row>
    <row r="2010" ht="12.75">
      <c r="U2010" s="68"/>
    </row>
    <row r="2011" ht="12.75">
      <c r="U2011" s="68"/>
    </row>
    <row r="2012" ht="12.75">
      <c r="U2012" s="68"/>
    </row>
    <row r="2013" ht="12.75">
      <c r="U2013" s="68"/>
    </row>
    <row r="2014" ht="12.75">
      <c r="U2014" s="68"/>
    </row>
    <row r="2015" ht="12.75">
      <c r="U2015" s="68"/>
    </row>
    <row r="2016" ht="12.75">
      <c r="U2016" s="68"/>
    </row>
    <row r="2017" ht="12.75">
      <c r="U2017" s="68"/>
    </row>
    <row r="2018" ht="12.75">
      <c r="U2018" s="68"/>
    </row>
    <row r="2019" ht="12.75">
      <c r="U2019" s="68"/>
    </row>
    <row r="2020" ht="12.75">
      <c r="U2020" s="68"/>
    </row>
    <row r="2021" ht="12.75">
      <c r="U2021" s="68"/>
    </row>
    <row r="2022" ht="12.75">
      <c r="U2022" s="68"/>
    </row>
    <row r="2023" ht="12.75">
      <c r="U2023" s="68"/>
    </row>
    <row r="2024" ht="12.75">
      <c r="U2024" s="68"/>
    </row>
    <row r="2025" ht="12.75">
      <c r="U2025" s="68"/>
    </row>
    <row r="2026" ht="12.75">
      <c r="U2026" s="68"/>
    </row>
    <row r="2027" ht="12.75">
      <c r="U2027" s="68"/>
    </row>
    <row r="2028" ht="12.75">
      <c r="U2028" s="68"/>
    </row>
    <row r="2029" ht="12.75">
      <c r="U2029" s="68"/>
    </row>
    <row r="2030" ht="12.75">
      <c r="U2030" s="68"/>
    </row>
    <row r="2031" ht="12.75">
      <c r="U2031" s="68"/>
    </row>
    <row r="2032" ht="12.75">
      <c r="U2032" s="68"/>
    </row>
    <row r="2033" ht="12.75">
      <c r="U2033" s="68"/>
    </row>
    <row r="2034" ht="12.75">
      <c r="U2034" s="68"/>
    </row>
    <row r="2035" ht="12.75">
      <c r="U2035" s="68"/>
    </row>
    <row r="2036" ht="12.75">
      <c r="U2036" s="68"/>
    </row>
    <row r="2037" ht="12.75">
      <c r="U2037" s="68"/>
    </row>
    <row r="2038" ht="12.75">
      <c r="U2038" s="68"/>
    </row>
    <row r="2039" ht="12.75">
      <c r="U2039" s="68"/>
    </row>
    <row r="2040" ht="12.75">
      <c r="U2040" s="68"/>
    </row>
    <row r="2041" ht="12.75">
      <c r="U2041" s="68"/>
    </row>
    <row r="2042" ht="12.75">
      <c r="U2042" s="68"/>
    </row>
    <row r="2043" ht="12.75">
      <c r="U2043" s="68"/>
    </row>
    <row r="2044" ht="12.75">
      <c r="U2044" s="68"/>
    </row>
    <row r="2045" ht="12.75">
      <c r="U2045" s="68"/>
    </row>
    <row r="2046" ht="12.75">
      <c r="U2046" s="68"/>
    </row>
    <row r="2047" ht="12.75">
      <c r="U2047" s="68"/>
    </row>
    <row r="2048" ht="12.75">
      <c r="U2048" s="68"/>
    </row>
    <row r="2049" ht="12.75">
      <c r="U2049" s="68"/>
    </row>
    <row r="2050" ht="12.75">
      <c r="U2050" s="68"/>
    </row>
    <row r="2051" ht="12.75">
      <c r="U2051" s="68"/>
    </row>
    <row r="2052" ht="12.75">
      <c r="U2052" s="68"/>
    </row>
    <row r="2053" ht="12.75">
      <c r="U2053" s="68"/>
    </row>
    <row r="2054" ht="12.75">
      <c r="U2054" s="68"/>
    </row>
    <row r="2055" ht="12.75">
      <c r="U2055" s="68"/>
    </row>
    <row r="2056" ht="12.75">
      <c r="U2056" s="68"/>
    </row>
    <row r="2057" ht="12.75">
      <c r="U2057" s="68"/>
    </row>
    <row r="2058" ht="12.75">
      <c r="U2058" s="68"/>
    </row>
    <row r="2059" ht="12.75">
      <c r="U2059" s="68"/>
    </row>
    <row r="2060" ht="12.75">
      <c r="U2060" s="68"/>
    </row>
    <row r="2061" ht="12.75">
      <c r="U2061" s="68"/>
    </row>
    <row r="2062" ht="12.75">
      <c r="U2062" s="68"/>
    </row>
    <row r="2063" ht="12.75">
      <c r="U2063" s="68"/>
    </row>
    <row r="2064" ht="12.75">
      <c r="U2064" s="68"/>
    </row>
    <row r="2065" ht="12.75">
      <c r="U2065" s="68"/>
    </row>
    <row r="2066" ht="12.75">
      <c r="U2066" s="68"/>
    </row>
    <row r="2067" ht="12.75">
      <c r="U2067" s="68"/>
    </row>
    <row r="2068" ht="12.75">
      <c r="U2068" s="68"/>
    </row>
    <row r="2069" ht="12.75">
      <c r="U2069" s="68"/>
    </row>
    <row r="2070" ht="12.75">
      <c r="U2070" s="68"/>
    </row>
    <row r="2071" ht="12.75">
      <c r="U2071" s="68"/>
    </row>
    <row r="2072" ht="12.75">
      <c r="U2072" s="68"/>
    </row>
    <row r="2073" ht="12.75">
      <c r="U2073" s="68"/>
    </row>
    <row r="2074" ht="12.75">
      <c r="U2074" s="68"/>
    </row>
    <row r="2075" ht="12.75">
      <c r="U2075" s="68"/>
    </row>
    <row r="2076" ht="12.75">
      <c r="U2076" s="68"/>
    </row>
    <row r="2077" ht="12.75">
      <c r="U2077" s="68"/>
    </row>
    <row r="2078" ht="12.75">
      <c r="U2078" s="68"/>
    </row>
    <row r="2079" ht="12.75">
      <c r="U2079" s="68"/>
    </row>
    <row r="2080" ht="12.75">
      <c r="U2080" s="68"/>
    </row>
    <row r="2081" ht="12.75">
      <c r="U2081" s="68"/>
    </row>
    <row r="2082" ht="12.75">
      <c r="U2082" s="68"/>
    </row>
    <row r="2083" ht="12.75">
      <c r="U2083" s="68"/>
    </row>
    <row r="2084" ht="12.75">
      <c r="U2084" s="68"/>
    </row>
    <row r="2085" ht="12.75">
      <c r="U2085" s="68"/>
    </row>
    <row r="2086" ht="12.75">
      <c r="U2086" s="68"/>
    </row>
    <row r="2087" ht="12.75">
      <c r="U2087" s="68"/>
    </row>
    <row r="2088" ht="12.75">
      <c r="U2088" s="68"/>
    </row>
    <row r="2089" ht="12.75">
      <c r="U2089" s="68"/>
    </row>
    <row r="2090" ht="12.75">
      <c r="U2090" s="68"/>
    </row>
    <row r="2091" ht="12.75">
      <c r="U2091" s="68"/>
    </row>
    <row r="2092" ht="12.75">
      <c r="U2092" s="68"/>
    </row>
    <row r="2093" ht="12.75">
      <c r="U2093" s="68"/>
    </row>
    <row r="2094" ht="12.75">
      <c r="U2094" s="68"/>
    </row>
    <row r="2095" ht="12.75">
      <c r="U2095" s="68"/>
    </row>
    <row r="2096" ht="12.75">
      <c r="U2096" s="68"/>
    </row>
    <row r="2097" ht="12.75">
      <c r="U2097" s="68"/>
    </row>
    <row r="2098" ht="12.75">
      <c r="U2098" s="68"/>
    </row>
    <row r="2099" ht="12.75">
      <c r="U2099" s="68"/>
    </row>
    <row r="2100" ht="12.75">
      <c r="U2100" s="68"/>
    </row>
    <row r="2101" ht="12.75">
      <c r="U2101" s="68"/>
    </row>
    <row r="2102" ht="12.75">
      <c r="U2102" s="68"/>
    </row>
    <row r="2103" ht="12.75">
      <c r="U2103" s="68"/>
    </row>
    <row r="2104" ht="12.75">
      <c r="U2104" s="68"/>
    </row>
    <row r="2105" ht="12.75">
      <c r="U2105" s="68"/>
    </row>
    <row r="2106" ht="12.75">
      <c r="U2106" s="68"/>
    </row>
    <row r="2107" ht="12.75">
      <c r="U2107" s="68"/>
    </row>
    <row r="2108" ht="12.75">
      <c r="U2108" s="68"/>
    </row>
    <row r="2109" ht="12.75">
      <c r="U2109" s="68"/>
    </row>
    <row r="2110" ht="12.75">
      <c r="U2110" s="68"/>
    </row>
    <row r="2111" ht="12.75">
      <c r="U2111" s="68"/>
    </row>
    <row r="2112" ht="12.75">
      <c r="U2112" s="68"/>
    </row>
    <row r="2113" ht="12.75">
      <c r="U2113" s="68"/>
    </row>
    <row r="2114" ht="12.75">
      <c r="U2114" s="68"/>
    </row>
    <row r="2115" ht="12.75">
      <c r="U2115" s="68"/>
    </row>
    <row r="2116" ht="12.75">
      <c r="U2116" s="68"/>
    </row>
    <row r="2117" ht="12.75">
      <c r="U2117" s="68"/>
    </row>
    <row r="2118" ht="12.75">
      <c r="U2118" s="68"/>
    </row>
    <row r="2119" ht="12.75">
      <c r="U2119" s="68"/>
    </row>
    <row r="2120" ht="12.75">
      <c r="U2120" s="68"/>
    </row>
    <row r="2121" ht="12.75">
      <c r="U2121" s="68"/>
    </row>
    <row r="2122" ht="12.75">
      <c r="U2122" s="68"/>
    </row>
    <row r="2123" ht="12.75">
      <c r="U2123" s="68"/>
    </row>
    <row r="2124" ht="12.75">
      <c r="U2124" s="68"/>
    </row>
    <row r="2125" ht="12.75">
      <c r="U2125" s="68"/>
    </row>
    <row r="2126" ht="12.75">
      <c r="U2126" s="68"/>
    </row>
    <row r="2127" ht="12.75">
      <c r="U2127" s="68"/>
    </row>
    <row r="2128" ht="12.75">
      <c r="U2128" s="68"/>
    </row>
    <row r="2129" ht="12.75">
      <c r="U2129" s="68"/>
    </row>
    <row r="2130" ht="12.75">
      <c r="U2130" s="68"/>
    </row>
    <row r="2131" ht="12.75">
      <c r="U2131" s="68"/>
    </row>
    <row r="2132" ht="12.75">
      <c r="U2132" s="68"/>
    </row>
    <row r="2133" ht="12.75">
      <c r="U2133" s="68"/>
    </row>
    <row r="2134" ht="12.75">
      <c r="U2134" s="68"/>
    </row>
    <row r="2135" ht="12.75">
      <c r="U2135" s="68"/>
    </row>
    <row r="2136" ht="12.75">
      <c r="U2136" s="68"/>
    </row>
    <row r="2137" ht="12.75">
      <c r="U2137" s="68"/>
    </row>
    <row r="2138" ht="12.75">
      <c r="U2138" s="68"/>
    </row>
    <row r="2139" ht="12.75">
      <c r="U2139" s="68"/>
    </row>
    <row r="2140" ht="12.75">
      <c r="U2140" s="68"/>
    </row>
    <row r="2141" ht="12.75">
      <c r="U2141" s="68"/>
    </row>
    <row r="2142" ht="12.75">
      <c r="U2142" s="68"/>
    </row>
    <row r="2143" ht="12.75">
      <c r="U2143" s="68"/>
    </row>
    <row r="2144" ht="12.75">
      <c r="U2144" s="68"/>
    </row>
    <row r="2145" ht="12.75">
      <c r="U2145" s="68"/>
    </row>
    <row r="2146" ht="12.75">
      <c r="U2146" s="68"/>
    </row>
    <row r="2147" ht="12.75">
      <c r="U2147" s="68"/>
    </row>
    <row r="2148" ht="12.75">
      <c r="U2148" s="68"/>
    </row>
    <row r="2149" ht="12.75">
      <c r="U2149" s="68"/>
    </row>
    <row r="2150" ht="12.75">
      <c r="U2150" s="68"/>
    </row>
    <row r="2151" ht="12.75">
      <c r="U2151" s="68"/>
    </row>
    <row r="2152" ht="12.75">
      <c r="U2152" s="68"/>
    </row>
    <row r="2153" ht="12.75">
      <c r="U2153" s="68"/>
    </row>
    <row r="2154" ht="12.75">
      <c r="U2154" s="68"/>
    </row>
    <row r="2155" ht="12.75">
      <c r="U2155" s="68"/>
    </row>
    <row r="2156" ht="12.75">
      <c r="U2156" s="68"/>
    </row>
    <row r="2157" ht="12.75">
      <c r="U2157" s="68"/>
    </row>
    <row r="2158" ht="12.75">
      <c r="U2158" s="68"/>
    </row>
    <row r="2159" ht="12.75">
      <c r="U2159" s="68"/>
    </row>
    <row r="2160" ht="12.75">
      <c r="U2160" s="68"/>
    </row>
    <row r="2161" ht="12.75">
      <c r="U2161" s="68"/>
    </row>
    <row r="2162" ht="12.75">
      <c r="U2162" s="68"/>
    </row>
    <row r="2163" ht="12.75">
      <c r="U2163" s="68"/>
    </row>
    <row r="2164" ht="12.75">
      <c r="U2164" s="68"/>
    </row>
    <row r="2165" ht="12.75">
      <c r="U2165" s="68"/>
    </row>
    <row r="2166" ht="12.75">
      <c r="U2166" s="68"/>
    </row>
    <row r="2167" ht="12.75">
      <c r="U2167" s="68"/>
    </row>
    <row r="2168" ht="12.75">
      <c r="U2168" s="68"/>
    </row>
    <row r="2169" ht="12.75">
      <c r="U2169" s="68"/>
    </row>
    <row r="2170" ht="12.75">
      <c r="U2170" s="68"/>
    </row>
    <row r="2171" ht="12.75">
      <c r="U2171" s="68"/>
    </row>
    <row r="2172" ht="12.75">
      <c r="U2172" s="68"/>
    </row>
    <row r="2173" ht="12.75">
      <c r="U2173" s="68"/>
    </row>
    <row r="2174" ht="12.75">
      <c r="U2174" s="68"/>
    </row>
    <row r="2175" ht="12.75">
      <c r="U2175" s="68"/>
    </row>
    <row r="2176" ht="12.75">
      <c r="U2176" s="68"/>
    </row>
    <row r="2177" ht="12.75">
      <c r="U2177" s="68"/>
    </row>
    <row r="2178" ht="12.75">
      <c r="U2178" s="68"/>
    </row>
    <row r="2179" ht="12.75">
      <c r="U2179" s="68"/>
    </row>
    <row r="2180" ht="12.75">
      <c r="U2180" s="68"/>
    </row>
    <row r="2181" ht="12.75">
      <c r="U2181" s="68"/>
    </row>
    <row r="2182" ht="12.75">
      <c r="U2182" s="68"/>
    </row>
    <row r="2183" ht="12.75">
      <c r="U2183" s="68"/>
    </row>
    <row r="2184" ht="12.75">
      <c r="U2184" s="68"/>
    </row>
    <row r="2185" ht="12.75">
      <c r="U2185" s="68"/>
    </row>
    <row r="2186" ht="12.75">
      <c r="U2186" s="68"/>
    </row>
    <row r="2187" ht="12.75">
      <c r="U2187" s="68"/>
    </row>
    <row r="2188" ht="12.75">
      <c r="U2188" s="68"/>
    </row>
    <row r="2189" ht="12.75">
      <c r="U2189" s="68"/>
    </row>
    <row r="2190" ht="12.75">
      <c r="U2190" s="68"/>
    </row>
    <row r="2191" ht="12.75">
      <c r="U2191" s="68"/>
    </row>
    <row r="2192" ht="12.75">
      <c r="U2192" s="68"/>
    </row>
    <row r="2193" ht="12.75">
      <c r="U2193" s="68"/>
    </row>
    <row r="2194" ht="12.75">
      <c r="U2194" s="68"/>
    </row>
    <row r="2195" ht="12.75">
      <c r="U2195" s="68"/>
    </row>
    <row r="2196" ht="12.75">
      <c r="U2196" s="68"/>
    </row>
    <row r="2197" ht="12.75">
      <c r="U2197" s="68"/>
    </row>
    <row r="2198" ht="12.75">
      <c r="U2198" s="68"/>
    </row>
    <row r="2199" ht="12.75">
      <c r="U2199" s="68"/>
    </row>
    <row r="2200" ht="12.75">
      <c r="U2200" s="68"/>
    </row>
    <row r="2201" ht="12.75">
      <c r="U2201" s="68"/>
    </row>
    <row r="2202" ht="12.75">
      <c r="U2202" s="68"/>
    </row>
    <row r="2203" ht="12.75">
      <c r="U2203" s="68"/>
    </row>
    <row r="2204" ht="12.75">
      <c r="U2204" s="68"/>
    </row>
    <row r="2205" ht="12.75">
      <c r="U2205" s="68"/>
    </row>
    <row r="2206" ht="12.75">
      <c r="U2206" s="68"/>
    </row>
    <row r="2207" ht="12.75">
      <c r="U2207" s="68"/>
    </row>
    <row r="2208" ht="12.75">
      <c r="U2208" s="68"/>
    </row>
    <row r="2209" ht="12.75">
      <c r="U2209" s="68"/>
    </row>
    <row r="2210" ht="12.75">
      <c r="U2210" s="68"/>
    </row>
    <row r="2211" ht="12.75">
      <c r="U2211" s="68"/>
    </row>
    <row r="2212" ht="12.75">
      <c r="U2212" s="68"/>
    </row>
    <row r="2213" ht="12.75">
      <c r="U2213" s="68"/>
    </row>
    <row r="2214" ht="12.75">
      <c r="U2214" s="68"/>
    </row>
    <row r="2215" ht="12.75">
      <c r="U2215" s="68"/>
    </row>
    <row r="2216" ht="12.75">
      <c r="U2216" s="68"/>
    </row>
    <row r="2217" ht="12.75">
      <c r="U2217" s="68"/>
    </row>
    <row r="2218" ht="12.75">
      <c r="U2218" s="68"/>
    </row>
    <row r="2219" ht="12.75">
      <c r="U2219" s="68"/>
    </row>
    <row r="2220" ht="12.75">
      <c r="U2220" s="68"/>
    </row>
    <row r="2221" ht="12.75">
      <c r="U2221" s="68"/>
    </row>
    <row r="2222" ht="12.75">
      <c r="U2222" s="68"/>
    </row>
    <row r="2223" ht="12.75">
      <c r="U2223" s="68"/>
    </row>
    <row r="2224" ht="12.75">
      <c r="U2224" s="68"/>
    </row>
    <row r="2225" ht="12.75">
      <c r="U2225" s="68"/>
    </row>
    <row r="2226" ht="12.75">
      <c r="U2226" s="68"/>
    </row>
    <row r="2227" ht="12.75">
      <c r="U2227" s="68"/>
    </row>
    <row r="2228" ht="12.75">
      <c r="U2228" s="68"/>
    </row>
    <row r="2229" ht="12.75">
      <c r="U2229" s="68"/>
    </row>
    <row r="2230" ht="12.75">
      <c r="U2230" s="68"/>
    </row>
    <row r="2231" ht="12.75">
      <c r="U2231" s="68"/>
    </row>
    <row r="2232" ht="12.75">
      <c r="U2232" s="68"/>
    </row>
    <row r="2233" ht="12.75">
      <c r="U2233" s="68"/>
    </row>
    <row r="2234" ht="12.75">
      <c r="U2234" s="68"/>
    </row>
    <row r="2235" ht="12.75">
      <c r="U2235" s="68"/>
    </row>
    <row r="2236" ht="12.75">
      <c r="U2236" s="68"/>
    </row>
    <row r="2237" ht="12.75">
      <c r="U2237" s="68"/>
    </row>
    <row r="2238" ht="12.75">
      <c r="U2238" s="68"/>
    </row>
    <row r="2239" ht="12.75">
      <c r="U2239" s="68"/>
    </row>
    <row r="2240" ht="12.75">
      <c r="U2240" s="68"/>
    </row>
    <row r="2241" ht="12.75">
      <c r="U2241" s="68"/>
    </row>
    <row r="2242" ht="12.75">
      <c r="U2242" s="68"/>
    </row>
    <row r="2243" ht="12.75">
      <c r="U2243" s="68"/>
    </row>
    <row r="2244" ht="12.75">
      <c r="U2244" s="68"/>
    </row>
    <row r="2245" ht="12.75">
      <c r="U2245" s="68"/>
    </row>
    <row r="2246" ht="12.75">
      <c r="U2246" s="68"/>
    </row>
    <row r="2247" ht="12.75">
      <c r="U2247" s="68"/>
    </row>
    <row r="2248" ht="12.75">
      <c r="U2248" s="68"/>
    </row>
    <row r="2249" ht="12.75">
      <c r="U2249" s="68"/>
    </row>
    <row r="2250" ht="12.75">
      <c r="U2250" s="68"/>
    </row>
    <row r="2251" ht="12.75">
      <c r="U2251" s="68"/>
    </row>
    <row r="2252" ht="12.75">
      <c r="U2252" s="68"/>
    </row>
    <row r="2253" ht="12.75">
      <c r="U2253" s="68"/>
    </row>
    <row r="2254" ht="12.75">
      <c r="U2254" s="68"/>
    </row>
    <row r="2255" ht="12.75">
      <c r="U2255" s="68"/>
    </row>
    <row r="2256" ht="12.75">
      <c r="U2256" s="68"/>
    </row>
    <row r="2257" ht="12.75">
      <c r="U2257" s="68"/>
    </row>
    <row r="2258" ht="12.75">
      <c r="U2258" s="68"/>
    </row>
    <row r="2259" ht="12.75">
      <c r="U2259" s="68"/>
    </row>
    <row r="2260" ht="12.75">
      <c r="U2260" s="68"/>
    </row>
    <row r="2261" ht="12.75">
      <c r="U2261" s="68"/>
    </row>
    <row r="2262" ht="12.75">
      <c r="U2262" s="68"/>
    </row>
    <row r="2263" ht="12.75">
      <c r="U2263" s="68"/>
    </row>
    <row r="2264" ht="12.75">
      <c r="U2264" s="68"/>
    </row>
    <row r="2265" ht="12.75">
      <c r="U2265" s="68"/>
    </row>
    <row r="2266" ht="12.75">
      <c r="U2266" s="68"/>
    </row>
    <row r="2267" ht="12.75">
      <c r="U2267" s="68"/>
    </row>
    <row r="2268" ht="12.75">
      <c r="U2268" s="68"/>
    </row>
    <row r="2269" ht="12.75">
      <c r="U2269" s="68"/>
    </row>
    <row r="2270" ht="12.75">
      <c r="U2270" s="68"/>
    </row>
    <row r="2271" ht="12.75">
      <c r="U2271" s="68"/>
    </row>
    <row r="2272" ht="12.75">
      <c r="U2272" s="68"/>
    </row>
    <row r="2273" ht="12.75">
      <c r="U2273" s="68"/>
    </row>
    <row r="2274" ht="12.75">
      <c r="U2274" s="68"/>
    </row>
    <row r="2275" ht="12.75">
      <c r="U2275" s="68"/>
    </row>
    <row r="2276" ht="12.75">
      <c r="U2276" s="68"/>
    </row>
    <row r="2277" ht="12.75">
      <c r="U2277" s="68"/>
    </row>
    <row r="2278" ht="12.75">
      <c r="U2278" s="68"/>
    </row>
    <row r="2279" ht="12.75">
      <c r="U2279" s="68"/>
    </row>
    <row r="2280" ht="12.75">
      <c r="U2280" s="68"/>
    </row>
    <row r="2281" ht="12.75">
      <c r="U2281" s="68"/>
    </row>
    <row r="2282" ht="12.75">
      <c r="U2282" s="68"/>
    </row>
    <row r="2283" ht="12.75">
      <c r="U2283" s="68"/>
    </row>
    <row r="2284" ht="12.75">
      <c r="U2284" s="68"/>
    </row>
    <row r="2285" ht="12.75">
      <c r="U2285" s="68"/>
    </row>
    <row r="2286" ht="12.75">
      <c r="U2286" s="68"/>
    </row>
    <row r="2287" ht="12.75">
      <c r="U2287" s="68"/>
    </row>
    <row r="2288" ht="12.75">
      <c r="U2288" s="68"/>
    </row>
    <row r="2289" ht="12.75">
      <c r="U2289" s="68"/>
    </row>
    <row r="2290" ht="12.75">
      <c r="U2290" s="68"/>
    </row>
    <row r="2291" ht="12.75">
      <c r="U2291" s="68"/>
    </row>
    <row r="2292" ht="12.75">
      <c r="U2292" s="68"/>
    </row>
    <row r="2293" ht="12.75">
      <c r="U2293" s="68"/>
    </row>
    <row r="2294" ht="12.75">
      <c r="U2294" s="68"/>
    </row>
    <row r="2295" ht="12.75">
      <c r="U2295" s="68"/>
    </row>
    <row r="2296" ht="12.75">
      <c r="U2296" s="68"/>
    </row>
    <row r="2297" ht="12.75">
      <c r="U2297" s="68"/>
    </row>
    <row r="2298" ht="12.75">
      <c r="U2298" s="68"/>
    </row>
    <row r="2299" ht="12.75">
      <c r="U2299" s="68"/>
    </row>
    <row r="2300" ht="12.75">
      <c r="U2300" s="68"/>
    </row>
    <row r="2301" ht="12.75">
      <c r="U2301" s="68"/>
    </row>
    <row r="2302" ht="12.75">
      <c r="U2302" s="68"/>
    </row>
    <row r="2303" ht="12.75">
      <c r="U2303" s="68"/>
    </row>
    <row r="2304" ht="12.75">
      <c r="U2304" s="68"/>
    </row>
    <row r="2305" ht="12.75">
      <c r="U2305" s="68"/>
    </row>
    <row r="2306" ht="12.75">
      <c r="U2306" s="68"/>
    </row>
    <row r="2307" ht="12.75">
      <c r="U2307" s="68"/>
    </row>
    <row r="2308" ht="12.75">
      <c r="U2308" s="68"/>
    </row>
    <row r="2309" ht="12.75">
      <c r="U2309" s="68"/>
    </row>
    <row r="2310" ht="12.75">
      <c r="U2310" s="68"/>
    </row>
    <row r="2311" ht="12.75">
      <c r="U2311" s="68"/>
    </row>
    <row r="2312" ht="12.75">
      <c r="U2312" s="68"/>
    </row>
    <row r="2313" ht="12.75">
      <c r="U2313" s="68"/>
    </row>
    <row r="2314" ht="12.75">
      <c r="U2314" s="68"/>
    </row>
    <row r="2315" ht="12.75">
      <c r="U2315" s="68"/>
    </row>
    <row r="2316" ht="12.75">
      <c r="U2316" s="68"/>
    </row>
    <row r="2317" ht="12.75">
      <c r="U2317" s="68"/>
    </row>
    <row r="2318" ht="12.75">
      <c r="U2318" s="68"/>
    </row>
    <row r="2319" ht="12.75">
      <c r="U2319" s="68"/>
    </row>
    <row r="2320" ht="12.75">
      <c r="U2320" s="68"/>
    </row>
    <row r="2321" ht="12.75">
      <c r="U2321" s="68"/>
    </row>
    <row r="2322" ht="12.75">
      <c r="U2322" s="68"/>
    </row>
    <row r="2323" ht="12.75">
      <c r="U2323" s="68"/>
    </row>
    <row r="2324" ht="12.75">
      <c r="U2324" s="68"/>
    </row>
    <row r="2325" ht="12.75">
      <c r="U2325" s="68"/>
    </row>
    <row r="2326" ht="12.75">
      <c r="U2326" s="68"/>
    </row>
    <row r="2327" ht="12.75">
      <c r="U2327" s="68"/>
    </row>
    <row r="2328" ht="12.75">
      <c r="U2328" s="68"/>
    </row>
    <row r="2329" ht="12.75">
      <c r="U2329" s="68"/>
    </row>
    <row r="2330" ht="12.75">
      <c r="U2330" s="68"/>
    </row>
    <row r="2331" ht="12.75">
      <c r="U2331" s="68"/>
    </row>
    <row r="2332" ht="12.75">
      <c r="U2332" s="68"/>
    </row>
    <row r="2333" ht="12.75">
      <c r="U2333" s="68"/>
    </row>
    <row r="2334" ht="12.75">
      <c r="U2334" s="68"/>
    </row>
    <row r="2335" ht="12.75">
      <c r="U2335" s="68"/>
    </row>
    <row r="2336" ht="12.75">
      <c r="U2336" s="68"/>
    </row>
    <row r="2337" ht="12.75">
      <c r="U2337" s="68"/>
    </row>
    <row r="2338" ht="12.75">
      <c r="U2338" s="68"/>
    </row>
    <row r="2339" ht="12.75">
      <c r="U2339" s="68"/>
    </row>
    <row r="2340" ht="12.75">
      <c r="U2340" s="68"/>
    </row>
    <row r="2341" ht="12.75">
      <c r="U2341" s="68"/>
    </row>
    <row r="2342" ht="12.75">
      <c r="U2342" s="68"/>
    </row>
    <row r="2343" ht="12.75">
      <c r="U2343" s="68"/>
    </row>
    <row r="2344" ht="12.75">
      <c r="U2344" s="68"/>
    </row>
    <row r="2345" ht="12.75">
      <c r="U2345" s="68"/>
    </row>
    <row r="2346" ht="12.75">
      <c r="U2346" s="68"/>
    </row>
    <row r="2347" ht="12.75">
      <c r="U2347" s="68"/>
    </row>
    <row r="2348" ht="12.75">
      <c r="U2348" s="68"/>
    </row>
    <row r="2349" ht="12.75">
      <c r="U2349" s="68"/>
    </row>
    <row r="2350" ht="12.75">
      <c r="U2350" s="68"/>
    </row>
    <row r="2351" ht="12.75">
      <c r="U2351" s="68"/>
    </row>
    <row r="2352" ht="12.75">
      <c r="U2352" s="68"/>
    </row>
    <row r="2353" ht="12.75">
      <c r="U2353" s="68"/>
    </row>
    <row r="2354" ht="12.75">
      <c r="U2354" s="68"/>
    </row>
    <row r="2355" ht="12.75">
      <c r="U2355" s="68"/>
    </row>
    <row r="2356" ht="12.75">
      <c r="U2356" s="68"/>
    </row>
    <row r="2357" ht="12.75">
      <c r="U2357" s="68"/>
    </row>
    <row r="2358" ht="12.75">
      <c r="U2358" s="68"/>
    </row>
    <row r="2359" ht="12.75">
      <c r="U2359" s="68"/>
    </row>
    <row r="2360" ht="12.75">
      <c r="U2360" s="68"/>
    </row>
    <row r="2361" ht="12.75">
      <c r="U2361" s="68"/>
    </row>
    <row r="2362" ht="12.75">
      <c r="U2362" s="68"/>
    </row>
    <row r="2363" ht="12.75">
      <c r="U2363" s="68"/>
    </row>
    <row r="2364" ht="12.75">
      <c r="U2364" s="68"/>
    </row>
    <row r="2365" ht="12.75">
      <c r="U2365" s="68"/>
    </row>
    <row r="2366" ht="12.75">
      <c r="U2366" s="68"/>
    </row>
    <row r="2367" ht="12.75">
      <c r="U2367" s="68"/>
    </row>
    <row r="2368" ht="12.75">
      <c r="U2368" s="68"/>
    </row>
    <row r="2369" ht="12.75">
      <c r="U2369" s="68"/>
    </row>
    <row r="2370" ht="12.75">
      <c r="U2370" s="68"/>
    </row>
    <row r="2371" ht="12.75">
      <c r="U2371" s="68"/>
    </row>
    <row r="2372" ht="12.75">
      <c r="U2372" s="68"/>
    </row>
    <row r="2373" ht="12.75">
      <c r="U2373" s="68"/>
    </row>
    <row r="2374" ht="12.75">
      <c r="U2374" s="68"/>
    </row>
    <row r="2375" ht="12.75">
      <c r="U2375" s="68"/>
    </row>
    <row r="2376" ht="12.75">
      <c r="U2376" s="68"/>
    </row>
    <row r="2377" ht="12.75">
      <c r="U2377" s="68"/>
    </row>
    <row r="2378" ht="12.75">
      <c r="U2378" s="68"/>
    </row>
    <row r="2379" ht="12.75">
      <c r="U2379" s="68"/>
    </row>
    <row r="2380" ht="12.75">
      <c r="U2380" s="68"/>
    </row>
    <row r="2381" ht="12.75">
      <c r="U2381" s="68"/>
    </row>
    <row r="2382" ht="12.75">
      <c r="U2382" s="68"/>
    </row>
    <row r="2383" ht="12.75">
      <c r="U2383" s="68"/>
    </row>
    <row r="2384" ht="12.75">
      <c r="U2384" s="68"/>
    </row>
    <row r="2385" ht="12.75">
      <c r="U2385" s="68"/>
    </row>
    <row r="2386" ht="12.75">
      <c r="U2386" s="68"/>
    </row>
    <row r="2387" ht="12.75">
      <c r="U2387" s="68"/>
    </row>
    <row r="2388" ht="12.75">
      <c r="U2388" s="68"/>
    </row>
    <row r="2389" ht="12.75">
      <c r="U2389" s="68"/>
    </row>
    <row r="2390" ht="12.75">
      <c r="U2390" s="68"/>
    </row>
    <row r="2391" ht="12.75">
      <c r="U2391" s="68"/>
    </row>
    <row r="2392" ht="12.75">
      <c r="U2392" s="68"/>
    </row>
    <row r="2393" ht="12.75">
      <c r="U2393" s="68"/>
    </row>
    <row r="2394" ht="12.75">
      <c r="U2394" s="68"/>
    </row>
    <row r="2395" ht="12.75">
      <c r="U2395" s="68"/>
    </row>
    <row r="2396" ht="12.75">
      <c r="U2396" s="68"/>
    </row>
    <row r="2397" ht="12.75">
      <c r="U2397" s="68"/>
    </row>
    <row r="2398" ht="12.75">
      <c r="U2398" s="68"/>
    </row>
    <row r="2399" ht="12.75">
      <c r="U2399" s="68"/>
    </row>
    <row r="2400" ht="12.75">
      <c r="U2400" s="68"/>
    </row>
    <row r="2401" ht="12.75">
      <c r="U2401" s="68"/>
    </row>
    <row r="2402" ht="12.75">
      <c r="U2402" s="68"/>
    </row>
    <row r="2403" ht="12.75">
      <c r="U2403" s="68"/>
    </row>
    <row r="2404" ht="12.75">
      <c r="U2404" s="68"/>
    </row>
    <row r="2405" ht="12.75">
      <c r="U2405" s="68"/>
    </row>
    <row r="2406" ht="12.75">
      <c r="U2406" s="68"/>
    </row>
    <row r="2407" ht="12.75">
      <c r="U2407" s="68"/>
    </row>
    <row r="2408" ht="12.75">
      <c r="U2408" s="68"/>
    </row>
    <row r="2409" ht="12.75">
      <c r="U2409" s="68"/>
    </row>
    <row r="2410" ht="12.75">
      <c r="U2410" s="68"/>
    </row>
    <row r="2411" ht="12.75">
      <c r="U2411" s="68"/>
    </row>
    <row r="2412" ht="12.75">
      <c r="U2412" s="68"/>
    </row>
    <row r="2413" ht="12.75">
      <c r="U2413" s="68"/>
    </row>
    <row r="2414" ht="12.75">
      <c r="U2414" s="68"/>
    </row>
    <row r="2415" ht="12.75">
      <c r="U2415" s="68"/>
    </row>
    <row r="2416" ht="12.75">
      <c r="U2416" s="68"/>
    </row>
    <row r="2417" ht="12.75">
      <c r="U2417" s="68"/>
    </row>
    <row r="2418" ht="12.75">
      <c r="U2418" s="68"/>
    </row>
    <row r="2419" ht="12.75">
      <c r="U2419" s="68"/>
    </row>
    <row r="2420" ht="12.75">
      <c r="U2420" s="68"/>
    </row>
    <row r="2421" ht="12.75">
      <c r="U2421" s="68"/>
    </row>
    <row r="2422" ht="12.75">
      <c r="U2422" s="68"/>
    </row>
    <row r="2423" ht="12.75">
      <c r="U2423" s="68"/>
    </row>
    <row r="2424" ht="12.75">
      <c r="U2424" s="68"/>
    </row>
    <row r="2425" ht="12.75">
      <c r="U2425" s="68"/>
    </row>
    <row r="2426" ht="12.75">
      <c r="U2426" s="68"/>
    </row>
    <row r="2427" ht="12.75">
      <c r="U2427" s="68"/>
    </row>
    <row r="2428" ht="12.75">
      <c r="U2428" s="68"/>
    </row>
    <row r="2429" ht="12.75">
      <c r="U2429" s="68"/>
    </row>
    <row r="2430" ht="12.75">
      <c r="U2430" s="68"/>
    </row>
    <row r="2431" ht="12.75">
      <c r="U2431" s="68"/>
    </row>
    <row r="2432" ht="12.75">
      <c r="U2432" s="68"/>
    </row>
    <row r="2433" ht="12.75">
      <c r="U2433" s="68"/>
    </row>
    <row r="2434" ht="12.75">
      <c r="U2434" s="68"/>
    </row>
    <row r="2435" ht="12.75">
      <c r="U2435" s="68"/>
    </row>
    <row r="2436" ht="12.75">
      <c r="U2436" s="68"/>
    </row>
    <row r="2437" ht="12.75">
      <c r="U2437" s="68"/>
    </row>
    <row r="2438" ht="12.75">
      <c r="U2438" s="68"/>
    </row>
    <row r="2439" ht="12.75">
      <c r="U2439" s="68"/>
    </row>
    <row r="2440" ht="12.75">
      <c r="U2440" s="68"/>
    </row>
    <row r="2441" ht="12.75">
      <c r="U2441" s="68"/>
    </row>
    <row r="2442" ht="12.75">
      <c r="U2442" s="68"/>
    </row>
    <row r="2443" ht="12.75">
      <c r="U2443" s="68"/>
    </row>
    <row r="2444" ht="12.75">
      <c r="U2444" s="68"/>
    </row>
    <row r="2445" ht="12.75">
      <c r="U2445" s="68"/>
    </row>
    <row r="2446" ht="12.75">
      <c r="U2446" s="68"/>
    </row>
    <row r="2447" ht="12.75">
      <c r="U2447" s="68"/>
    </row>
    <row r="2448" ht="12.75">
      <c r="U2448" s="68"/>
    </row>
    <row r="2449" ht="12.75">
      <c r="U2449" s="68"/>
    </row>
    <row r="2450" ht="12.75">
      <c r="U2450" s="68"/>
    </row>
    <row r="2451" ht="12.75">
      <c r="U2451" s="68"/>
    </row>
    <row r="2452" ht="12.75">
      <c r="U2452" s="68"/>
    </row>
    <row r="2453" ht="12.75">
      <c r="U2453" s="68"/>
    </row>
    <row r="2454" ht="12.75">
      <c r="U2454" s="68"/>
    </row>
    <row r="2455" ht="12.75">
      <c r="U2455" s="68"/>
    </row>
    <row r="2456" ht="12.75">
      <c r="U2456" s="68"/>
    </row>
    <row r="2457" ht="12.75">
      <c r="U2457" s="68"/>
    </row>
    <row r="2458" ht="12.75">
      <c r="U2458" s="68"/>
    </row>
    <row r="2459" ht="12.75">
      <c r="U2459" s="68"/>
    </row>
    <row r="2460" ht="12.75">
      <c r="U2460" s="68"/>
    </row>
    <row r="2461" ht="12.75">
      <c r="U2461" s="68"/>
    </row>
    <row r="2462" ht="12.75">
      <c r="U2462" s="68"/>
    </row>
    <row r="2463" ht="12.75">
      <c r="U2463" s="68"/>
    </row>
    <row r="2464" ht="12.75">
      <c r="U2464" s="68"/>
    </row>
    <row r="2465" ht="12.75">
      <c r="U2465" s="68"/>
    </row>
    <row r="2466" ht="12.75">
      <c r="U2466" s="68"/>
    </row>
    <row r="2467" ht="12.75">
      <c r="U2467" s="68"/>
    </row>
    <row r="2468" ht="12.75">
      <c r="U2468" s="68"/>
    </row>
    <row r="2469" ht="12.75">
      <c r="U2469" s="68"/>
    </row>
    <row r="2470" ht="12.75">
      <c r="U2470" s="68"/>
    </row>
    <row r="2471" ht="12.75">
      <c r="U2471" s="68"/>
    </row>
    <row r="2472" ht="12.75">
      <c r="U2472" s="68"/>
    </row>
    <row r="2473" ht="12.75">
      <c r="U2473" s="68"/>
    </row>
    <row r="2474" ht="12.75">
      <c r="U2474" s="68"/>
    </row>
    <row r="2475" ht="12.75">
      <c r="U2475" s="68"/>
    </row>
    <row r="2476" ht="12.75">
      <c r="U2476" s="68"/>
    </row>
    <row r="2477" ht="12.75">
      <c r="U2477" s="68"/>
    </row>
    <row r="2478" ht="12.75">
      <c r="U2478" s="68"/>
    </row>
    <row r="2479" ht="12.75">
      <c r="U2479" s="68"/>
    </row>
    <row r="2480" ht="12.75">
      <c r="U2480" s="68"/>
    </row>
    <row r="2481" ht="12.75">
      <c r="U2481" s="68"/>
    </row>
    <row r="2482" ht="12.75">
      <c r="U2482" s="68"/>
    </row>
    <row r="2483" ht="12.75">
      <c r="U2483" s="68"/>
    </row>
    <row r="2484" ht="12.75">
      <c r="U2484" s="68"/>
    </row>
    <row r="2485" ht="12.75">
      <c r="U2485" s="68"/>
    </row>
    <row r="2486" ht="12.75">
      <c r="U2486" s="68"/>
    </row>
    <row r="2487" ht="12.75">
      <c r="U2487" s="68"/>
    </row>
    <row r="2488" ht="12.75">
      <c r="U2488" s="68"/>
    </row>
    <row r="2489" ht="12.75">
      <c r="U2489" s="68"/>
    </row>
    <row r="2490" ht="12.75">
      <c r="U2490" s="68"/>
    </row>
    <row r="2491" ht="12.75">
      <c r="U2491" s="68"/>
    </row>
    <row r="2492" ht="12.75">
      <c r="U2492" s="68"/>
    </row>
    <row r="2493" ht="12.75">
      <c r="U2493" s="68"/>
    </row>
    <row r="2494" ht="12.75">
      <c r="U2494" s="68"/>
    </row>
    <row r="2495" ht="12.75">
      <c r="U2495" s="68"/>
    </row>
    <row r="2496" ht="12.75">
      <c r="U2496" s="68"/>
    </row>
    <row r="2497" ht="12.75">
      <c r="U2497" s="68"/>
    </row>
    <row r="2498" ht="12.75">
      <c r="U2498" s="68"/>
    </row>
    <row r="2499" ht="12.75">
      <c r="U2499" s="68"/>
    </row>
    <row r="2500" ht="12.75">
      <c r="U2500" s="68"/>
    </row>
    <row r="2501" ht="12.75">
      <c r="U2501" s="68"/>
    </row>
    <row r="2502" ht="12.75">
      <c r="U2502" s="68"/>
    </row>
    <row r="2503" ht="12.75">
      <c r="U2503" s="68"/>
    </row>
    <row r="2504" ht="12.75">
      <c r="U2504" s="68"/>
    </row>
    <row r="2505" ht="12.75">
      <c r="U2505" s="68"/>
    </row>
    <row r="2506" ht="12.75">
      <c r="U2506" s="68"/>
    </row>
    <row r="2507" ht="12.75">
      <c r="U2507" s="68"/>
    </row>
    <row r="2508" ht="12.75">
      <c r="U2508" s="68"/>
    </row>
    <row r="2509" ht="12.75">
      <c r="U2509" s="68"/>
    </row>
    <row r="2510" ht="12.75">
      <c r="U2510" s="68"/>
    </row>
    <row r="2511" ht="12.75">
      <c r="U2511" s="68"/>
    </row>
    <row r="2512" ht="12.75">
      <c r="U2512" s="68"/>
    </row>
    <row r="2513" ht="12.75">
      <c r="U2513" s="68"/>
    </row>
    <row r="2514" ht="12.75">
      <c r="U2514" s="68"/>
    </row>
    <row r="2515" ht="12.75">
      <c r="U2515" s="68"/>
    </row>
    <row r="2516" ht="12.75">
      <c r="U2516" s="68"/>
    </row>
    <row r="2517" ht="12.75">
      <c r="U2517" s="68"/>
    </row>
    <row r="2518" ht="12.75">
      <c r="U2518" s="68"/>
    </row>
    <row r="2519" ht="12.75">
      <c r="U2519" s="68"/>
    </row>
    <row r="2520" ht="12.75">
      <c r="U2520" s="68"/>
    </row>
    <row r="2521" ht="12.75">
      <c r="U2521" s="68"/>
    </row>
    <row r="2522" ht="12.75">
      <c r="U2522" s="68"/>
    </row>
    <row r="2523" ht="12.75">
      <c r="U2523" s="68"/>
    </row>
    <row r="2524" ht="12.75">
      <c r="U2524" s="68"/>
    </row>
    <row r="2525" ht="12.75">
      <c r="U2525" s="68"/>
    </row>
    <row r="2526" ht="12.75">
      <c r="U2526" s="68"/>
    </row>
    <row r="2527" ht="12.75">
      <c r="U2527" s="68"/>
    </row>
    <row r="2528" ht="12.75">
      <c r="U2528" s="68"/>
    </row>
    <row r="2529" ht="12.75">
      <c r="U2529" s="68"/>
    </row>
    <row r="2530" ht="12.75">
      <c r="U2530" s="68"/>
    </row>
    <row r="2531" ht="12.75">
      <c r="U2531" s="68"/>
    </row>
    <row r="2532" ht="12.75">
      <c r="U2532" s="68"/>
    </row>
    <row r="2533" ht="12.75">
      <c r="U2533" s="68"/>
    </row>
    <row r="2534" ht="12.75">
      <c r="U2534" s="68"/>
    </row>
    <row r="2535" ht="12.75">
      <c r="U2535" s="68"/>
    </row>
    <row r="2536" ht="12.75">
      <c r="U2536" s="68"/>
    </row>
    <row r="2537" ht="12.75">
      <c r="U2537" s="68"/>
    </row>
    <row r="2538" ht="12.75">
      <c r="U2538" s="68"/>
    </row>
    <row r="2539" ht="12.75">
      <c r="U2539" s="68"/>
    </row>
    <row r="2540" ht="12.75">
      <c r="U2540" s="68"/>
    </row>
    <row r="2541" ht="12.75">
      <c r="U2541" s="68"/>
    </row>
    <row r="2542" ht="12.75">
      <c r="U2542" s="68"/>
    </row>
    <row r="2543" ht="12.75">
      <c r="U2543" s="68"/>
    </row>
    <row r="2544" ht="12.75">
      <c r="U2544" s="68"/>
    </row>
    <row r="2545" ht="12.75">
      <c r="U2545" s="68"/>
    </row>
    <row r="2546" ht="12.75">
      <c r="U2546" s="68"/>
    </row>
    <row r="2547" ht="12.75">
      <c r="U2547" s="68"/>
    </row>
    <row r="2548" ht="12.75">
      <c r="U2548" s="68"/>
    </row>
    <row r="2549" ht="12.75">
      <c r="U2549" s="68"/>
    </row>
    <row r="2550" ht="12.75">
      <c r="U2550" s="68"/>
    </row>
    <row r="2551" ht="12.75">
      <c r="U2551" s="68"/>
    </row>
    <row r="2552" ht="12.75">
      <c r="U2552" s="68"/>
    </row>
    <row r="2553" ht="12.75">
      <c r="U2553" s="68"/>
    </row>
    <row r="2554" ht="12.75">
      <c r="U2554" s="68"/>
    </row>
    <row r="2555" ht="12.75">
      <c r="U2555" s="68"/>
    </row>
    <row r="2556" ht="12.75">
      <c r="U2556" s="68"/>
    </row>
    <row r="2557" ht="12.75">
      <c r="U2557" s="68"/>
    </row>
    <row r="2558" ht="12.75">
      <c r="U2558" s="68"/>
    </row>
    <row r="2559" ht="12.75">
      <c r="U2559" s="68"/>
    </row>
    <row r="2560" ht="12.75">
      <c r="U2560" s="68"/>
    </row>
    <row r="2561" ht="12.75">
      <c r="U2561" s="68"/>
    </row>
    <row r="2562" ht="12.75">
      <c r="U2562" s="68"/>
    </row>
    <row r="2563" ht="12.75">
      <c r="U2563" s="68"/>
    </row>
    <row r="2564" ht="12.75">
      <c r="U2564" s="68"/>
    </row>
    <row r="2565" ht="12.75">
      <c r="U2565" s="68"/>
    </row>
    <row r="2566" ht="12.75">
      <c r="U2566" s="68"/>
    </row>
    <row r="2567" ht="12.75">
      <c r="U2567" s="68"/>
    </row>
    <row r="2568" ht="12.75">
      <c r="U2568" s="68"/>
    </row>
    <row r="2569" ht="12.75">
      <c r="U2569" s="68"/>
    </row>
    <row r="2570" ht="12.75">
      <c r="U2570" s="68"/>
    </row>
    <row r="2571" ht="12.75">
      <c r="U2571" s="68"/>
    </row>
    <row r="2572" ht="12.75">
      <c r="U2572" s="68"/>
    </row>
    <row r="2573" ht="12.75">
      <c r="U2573" s="68"/>
    </row>
    <row r="2574" ht="12.75">
      <c r="U2574" s="68"/>
    </row>
    <row r="2575" ht="12.75">
      <c r="U2575" s="68"/>
    </row>
    <row r="2576" ht="12.75">
      <c r="U2576" s="68"/>
    </row>
    <row r="2577" ht="12.75">
      <c r="U2577" s="68"/>
    </row>
    <row r="2578" ht="12.75">
      <c r="U2578" s="68"/>
    </row>
    <row r="2579" ht="12.75">
      <c r="U2579" s="68"/>
    </row>
    <row r="2580" ht="12.75">
      <c r="U2580" s="68"/>
    </row>
    <row r="2581" ht="12.75">
      <c r="U2581" s="68"/>
    </row>
    <row r="2582" ht="12.75">
      <c r="U2582" s="68"/>
    </row>
    <row r="2583" ht="12.75">
      <c r="U2583" s="68"/>
    </row>
    <row r="2584" ht="12.75">
      <c r="U2584" s="68"/>
    </row>
    <row r="2585" ht="12.75">
      <c r="U2585" s="68"/>
    </row>
    <row r="2586" ht="12.75">
      <c r="U2586" s="68"/>
    </row>
    <row r="2587" ht="12.75">
      <c r="U2587" s="68"/>
    </row>
    <row r="2588" ht="12.75">
      <c r="U2588" s="68"/>
    </row>
    <row r="2589" ht="12.75">
      <c r="U2589" s="68"/>
    </row>
    <row r="2590" ht="12.75">
      <c r="U2590" s="68"/>
    </row>
    <row r="2591" ht="12.75">
      <c r="U2591" s="68"/>
    </row>
    <row r="2592" ht="12.75">
      <c r="U2592" s="68"/>
    </row>
    <row r="2593" ht="12.75">
      <c r="U2593" s="68"/>
    </row>
    <row r="2594" ht="12.75">
      <c r="U2594" s="68"/>
    </row>
    <row r="2595" ht="12.75">
      <c r="U2595" s="68"/>
    </row>
    <row r="2596" ht="12.75">
      <c r="U2596" s="68"/>
    </row>
    <row r="2597" ht="12.75">
      <c r="U2597" s="68"/>
    </row>
    <row r="2598" ht="12.75">
      <c r="U2598" s="68"/>
    </row>
    <row r="2599" ht="12.75">
      <c r="U2599" s="68"/>
    </row>
    <row r="2600" ht="12.75">
      <c r="U2600" s="68"/>
    </row>
    <row r="2601" ht="12.75">
      <c r="U2601" s="68"/>
    </row>
    <row r="2602" ht="12.75">
      <c r="U2602" s="68"/>
    </row>
    <row r="2603" ht="12.75">
      <c r="U2603" s="68"/>
    </row>
    <row r="2604" ht="12.75">
      <c r="U2604" s="68"/>
    </row>
    <row r="2605" ht="12.75">
      <c r="U2605" s="68"/>
    </row>
    <row r="2606" ht="12.75">
      <c r="U2606" s="68"/>
    </row>
    <row r="2607" ht="12.75">
      <c r="U2607" s="68"/>
    </row>
    <row r="2608" ht="12.75">
      <c r="U2608" s="68"/>
    </row>
    <row r="2609" ht="12.75">
      <c r="U2609" s="68"/>
    </row>
    <row r="2610" ht="12.75">
      <c r="U2610" s="68"/>
    </row>
    <row r="2611" ht="12.75">
      <c r="U2611" s="68"/>
    </row>
    <row r="2612" ht="12.75">
      <c r="U2612" s="68"/>
    </row>
    <row r="2613" ht="12.75">
      <c r="U2613" s="68"/>
    </row>
    <row r="2614" ht="12.75">
      <c r="U2614" s="68"/>
    </row>
    <row r="2615" ht="12.75">
      <c r="U2615" s="68"/>
    </row>
    <row r="2616" ht="12.75">
      <c r="U2616" s="68"/>
    </row>
    <row r="2617" ht="12.75">
      <c r="U2617" s="68"/>
    </row>
    <row r="2618" ht="12.75">
      <c r="U2618" s="68"/>
    </row>
    <row r="2619" ht="12.75">
      <c r="U2619" s="68"/>
    </row>
    <row r="2620" ht="12.75">
      <c r="U2620" s="68"/>
    </row>
    <row r="2621" ht="12.75">
      <c r="U2621" s="68"/>
    </row>
    <row r="2622" ht="12.75">
      <c r="U2622" s="68"/>
    </row>
    <row r="2623" ht="12.75">
      <c r="U2623" s="68"/>
    </row>
    <row r="2624" ht="12.75">
      <c r="U2624" s="68"/>
    </row>
    <row r="2625" ht="12.75">
      <c r="U2625" s="68"/>
    </row>
    <row r="2626" ht="12.75">
      <c r="U2626" s="68"/>
    </row>
    <row r="2627" ht="12.75">
      <c r="U2627" s="68"/>
    </row>
    <row r="2628" ht="12.75">
      <c r="U2628" s="68"/>
    </row>
    <row r="2629" ht="12.75">
      <c r="U2629" s="68"/>
    </row>
    <row r="2630" ht="12.75">
      <c r="U2630" s="68"/>
    </row>
    <row r="2631" ht="12.75">
      <c r="U2631" s="68"/>
    </row>
    <row r="2632" ht="12.75">
      <c r="U2632" s="68"/>
    </row>
    <row r="2633" ht="12.75">
      <c r="U2633" s="68"/>
    </row>
    <row r="2634" ht="12.75">
      <c r="U2634" s="68"/>
    </row>
    <row r="2635" ht="12.75">
      <c r="U2635" s="68"/>
    </row>
    <row r="2636" ht="12.75">
      <c r="U2636" s="68"/>
    </row>
    <row r="2637" ht="12.75">
      <c r="U2637" s="68"/>
    </row>
    <row r="2638" ht="12.75">
      <c r="U2638" s="68"/>
    </row>
    <row r="2639" ht="12.75">
      <c r="U2639" s="68"/>
    </row>
    <row r="2640" ht="12.75">
      <c r="U2640" s="68"/>
    </row>
    <row r="2641" ht="12.75">
      <c r="U2641" s="68"/>
    </row>
    <row r="2642" ht="12.75">
      <c r="U2642" s="68"/>
    </row>
    <row r="2643" ht="12.75">
      <c r="U2643" s="68"/>
    </row>
    <row r="2644" ht="12.75">
      <c r="U2644" s="68"/>
    </row>
    <row r="2645" ht="12.75">
      <c r="U2645" s="68"/>
    </row>
    <row r="2646" ht="12.75">
      <c r="U2646" s="68"/>
    </row>
    <row r="2647" ht="12.75">
      <c r="U2647" s="68"/>
    </row>
    <row r="2648" ht="12.75">
      <c r="U2648" s="68"/>
    </row>
    <row r="2649" ht="12.75">
      <c r="U2649" s="68"/>
    </row>
    <row r="2650" ht="12.75">
      <c r="U2650" s="68"/>
    </row>
    <row r="2651" ht="12.75">
      <c r="U2651" s="68"/>
    </row>
    <row r="2652" ht="12.75">
      <c r="U2652" s="68"/>
    </row>
    <row r="2653" ht="12.75">
      <c r="U2653" s="68"/>
    </row>
    <row r="2654" ht="12.75">
      <c r="U2654" s="68"/>
    </row>
    <row r="2655" ht="12.75">
      <c r="U2655" s="68"/>
    </row>
    <row r="2656" ht="12.75">
      <c r="U2656" s="68"/>
    </row>
    <row r="2657" ht="12.75">
      <c r="U2657" s="68"/>
    </row>
    <row r="2658" ht="12.75">
      <c r="U2658" s="68"/>
    </row>
    <row r="2659" ht="12.75">
      <c r="U2659" s="68"/>
    </row>
    <row r="2660" ht="12.75">
      <c r="U2660" s="68"/>
    </row>
    <row r="2661" ht="12.75">
      <c r="U2661" s="68"/>
    </row>
    <row r="2662" ht="12.75">
      <c r="U2662" s="68"/>
    </row>
    <row r="2663" ht="12.75">
      <c r="U2663" s="68"/>
    </row>
    <row r="2664" ht="12.75">
      <c r="U2664" s="68"/>
    </row>
    <row r="2665" ht="12.75">
      <c r="U2665" s="68"/>
    </row>
    <row r="2666" ht="12.75">
      <c r="U2666" s="68"/>
    </row>
    <row r="2667" ht="12.75">
      <c r="U2667" s="68"/>
    </row>
    <row r="2668" ht="12.75">
      <c r="U2668" s="68"/>
    </row>
    <row r="2669" ht="12.75">
      <c r="U2669" s="68"/>
    </row>
    <row r="2670" ht="12.75">
      <c r="U2670" s="68"/>
    </row>
    <row r="2671" ht="12.75">
      <c r="U2671" s="68"/>
    </row>
    <row r="2672" ht="12.75">
      <c r="U2672" s="68"/>
    </row>
    <row r="2673" ht="12.75">
      <c r="U2673" s="68"/>
    </row>
    <row r="2674" ht="12.75">
      <c r="U2674" s="68"/>
    </row>
    <row r="2675" ht="12.75">
      <c r="U2675" s="68"/>
    </row>
    <row r="2676" ht="12.75">
      <c r="U2676" s="68"/>
    </row>
    <row r="2677" ht="12.75">
      <c r="U2677" s="68"/>
    </row>
    <row r="2678" ht="12.75">
      <c r="U2678" s="68"/>
    </row>
    <row r="2679" ht="12.75">
      <c r="U2679" s="68"/>
    </row>
    <row r="2680" ht="12.75">
      <c r="U2680" s="68"/>
    </row>
    <row r="2681" ht="12.75">
      <c r="U2681" s="68"/>
    </row>
    <row r="2682" ht="12.75">
      <c r="U2682" s="68"/>
    </row>
    <row r="2683" ht="12.75">
      <c r="U2683" s="68"/>
    </row>
    <row r="2684" ht="12.75">
      <c r="U2684" s="68"/>
    </row>
    <row r="2685" ht="12.75">
      <c r="U2685" s="68"/>
    </row>
    <row r="2686" ht="12.75">
      <c r="U2686" s="68"/>
    </row>
    <row r="2687" ht="12.75">
      <c r="U2687" s="68"/>
    </row>
    <row r="2688" ht="12.75">
      <c r="U2688" s="68"/>
    </row>
    <row r="2689" ht="12.75">
      <c r="U2689" s="68"/>
    </row>
    <row r="2690" ht="12.75">
      <c r="U2690" s="68"/>
    </row>
    <row r="2691" ht="12.75">
      <c r="U2691" s="68"/>
    </row>
    <row r="2692" ht="12.75">
      <c r="U2692" s="68"/>
    </row>
    <row r="2693" ht="12.75">
      <c r="U2693" s="68"/>
    </row>
    <row r="2694" ht="12.75">
      <c r="U2694" s="68"/>
    </row>
    <row r="2695" ht="12.75">
      <c r="U2695" s="68"/>
    </row>
    <row r="2696" ht="12.75">
      <c r="U2696" s="68"/>
    </row>
    <row r="2697" ht="12.75">
      <c r="U2697" s="68"/>
    </row>
    <row r="2698" ht="12.75">
      <c r="U2698" s="68"/>
    </row>
    <row r="2699" ht="12.75">
      <c r="U2699" s="68"/>
    </row>
    <row r="2700" ht="12.75">
      <c r="U2700" s="68"/>
    </row>
    <row r="2701" ht="12.75">
      <c r="U2701" s="68"/>
    </row>
    <row r="2702" ht="12.75">
      <c r="U2702" s="68"/>
    </row>
    <row r="2703" ht="12.75">
      <c r="U2703" s="68"/>
    </row>
    <row r="2704" ht="12.75">
      <c r="U2704" s="68"/>
    </row>
    <row r="2705" ht="12.75">
      <c r="U2705" s="68"/>
    </row>
    <row r="2706" ht="12.75">
      <c r="U2706" s="68"/>
    </row>
    <row r="2707" ht="12.75">
      <c r="U2707" s="68"/>
    </row>
    <row r="2708" ht="12.75">
      <c r="U2708" s="68"/>
    </row>
    <row r="2709" ht="12.75">
      <c r="U2709" s="68"/>
    </row>
    <row r="2710" ht="12.75">
      <c r="U2710" s="68"/>
    </row>
    <row r="2711" ht="12.75">
      <c r="U2711" s="68"/>
    </row>
    <row r="2712" ht="12.75">
      <c r="U2712" s="68"/>
    </row>
    <row r="2713" ht="12.75">
      <c r="U2713" s="68"/>
    </row>
    <row r="2714" ht="12.75">
      <c r="U2714" s="68"/>
    </row>
    <row r="2715" ht="12.75">
      <c r="U2715" s="68"/>
    </row>
    <row r="2716" ht="12.75">
      <c r="U2716" s="68"/>
    </row>
    <row r="2717" ht="12.75">
      <c r="U2717" s="68"/>
    </row>
    <row r="2718" ht="12.75">
      <c r="U2718" s="68"/>
    </row>
    <row r="2719" ht="12.75">
      <c r="U2719" s="68"/>
    </row>
    <row r="2720" ht="12.75">
      <c r="U2720" s="68"/>
    </row>
    <row r="2721" ht="12.75">
      <c r="U2721" s="68"/>
    </row>
    <row r="2722" ht="12.75">
      <c r="U2722" s="68"/>
    </row>
    <row r="2723" ht="12.75">
      <c r="U2723" s="68"/>
    </row>
    <row r="2724" ht="12.75">
      <c r="U2724" s="68"/>
    </row>
    <row r="2725" ht="12.75">
      <c r="U2725" s="68"/>
    </row>
    <row r="2726" ht="12.75">
      <c r="U2726" s="68"/>
    </row>
    <row r="2727" ht="12.75">
      <c r="U2727" s="68"/>
    </row>
    <row r="2728" ht="12.75">
      <c r="U2728" s="68"/>
    </row>
    <row r="2729" ht="12.75">
      <c r="U2729" s="68"/>
    </row>
    <row r="2730" ht="12.75">
      <c r="U2730" s="68"/>
    </row>
    <row r="2731" ht="12.75">
      <c r="U2731" s="68"/>
    </row>
    <row r="2732" ht="12.75">
      <c r="U2732" s="68"/>
    </row>
    <row r="2733" ht="12.75">
      <c r="U2733" s="68"/>
    </row>
    <row r="2734" ht="12.75">
      <c r="U2734" s="68"/>
    </row>
    <row r="2735" ht="12.75">
      <c r="U2735" s="68"/>
    </row>
    <row r="2736" ht="12.75">
      <c r="U2736" s="68"/>
    </row>
    <row r="2737" ht="12.75">
      <c r="U2737" s="68"/>
    </row>
    <row r="2738" ht="12.75">
      <c r="U2738" s="68"/>
    </row>
    <row r="2739" ht="12.75">
      <c r="U2739" s="68"/>
    </row>
    <row r="2740" ht="12.75">
      <c r="U2740" s="68"/>
    </row>
    <row r="2741" ht="12.75">
      <c r="U2741" s="68"/>
    </row>
    <row r="2742" ht="12.75">
      <c r="U2742" s="68"/>
    </row>
    <row r="2743" ht="12.75">
      <c r="U2743" s="68"/>
    </row>
    <row r="2744" ht="12.75">
      <c r="U2744" s="68"/>
    </row>
    <row r="2745" ht="12.75">
      <c r="U2745" s="68"/>
    </row>
    <row r="2746" ht="12.75">
      <c r="U2746" s="68"/>
    </row>
    <row r="2747" ht="12.75">
      <c r="U2747" s="68"/>
    </row>
    <row r="2748" ht="12.75">
      <c r="U2748" s="68"/>
    </row>
    <row r="2749" ht="12.75">
      <c r="U2749" s="68"/>
    </row>
    <row r="2750" ht="12.75">
      <c r="U2750" s="68"/>
    </row>
    <row r="2751" ht="12.75">
      <c r="U2751" s="68"/>
    </row>
    <row r="2752" ht="12.75">
      <c r="U2752" s="68"/>
    </row>
    <row r="2753" ht="12.75">
      <c r="U2753" s="68"/>
    </row>
    <row r="2754" ht="12.75">
      <c r="U2754" s="68"/>
    </row>
    <row r="2755" ht="12.75">
      <c r="U2755" s="68"/>
    </row>
    <row r="2756" ht="12.75">
      <c r="U2756" s="68"/>
    </row>
    <row r="2757" ht="12.75">
      <c r="U2757" s="68"/>
    </row>
    <row r="2758" ht="12.75">
      <c r="U2758" s="68"/>
    </row>
    <row r="2759" ht="12.75">
      <c r="U2759" s="68"/>
    </row>
    <row r="2760" ht="12.75">
      <c r="U2760" s="68"/>
    </row>
    <row r="2761" ht="12.75">
      <c r="U2761" s="68"/>
    </row>
    <row r="2762" ht="12.75">
      <c r="U2762" s="68"/>
    </row>
    <row r="2763" ht="12.75">
      <c r="U2763" s="68"/>
    </row>
    <row r="2764" ht="12.75">
      <c r="U2764" s="68"/>
    </row>
    <row r="2765" ht="12.75">
      <c r="U2765" s="68"/>
    </row>
    <row r="2766" ht="12.75">
      <c r="U2766" s="68"/>
    </row>
    <row r="2767" ht="12.75">
      <c r="U2767" s="68"/>
    </row>
    <row r="2768" ht="12.75">
      <c r="U2768" s="68"/>
    </row>
    <row r="2769" ht="12.75">
      <c r="U2769" s="68"/>
    </row>
    <row r="2770" ht="12.75">
      <c r="U2770" s="68"/>
    </row>
    <row r="2771" ht="12.75">
      <c r="U2771" s="68"/>
    </row>
    <row r="2772" ht="12.75">
      <c r="U2772" s="68"/>
    </row>
    <row r="2773" ht="12.75">
      <c r="U2773" s="68"/>
    </row>
    <row r="2774" ht="12.75">
      <c r="U2774" s="68"/>
    </row>
    <row r="2775" ht="12.75">
      <c r="U2775" s="68"/>
    </row>
    <row r="2776" ht="12.75">
      <c r="U2776" s="68"/>
    </row>
    <row r="2777" ht="12.75">
      <c r="U2777" s="68"/>
    </row>
    <row r="2778" ht="12.75">
      <c r="U2778" s="68"/>
    </row>
    <row r="2779" ht="12.75">
      <c r="U2779" s="68"/>
    </row>
    <row r="2780" ht="12.75">
      <c r="U2780" s="68"/>
    </row>
    <row r="2781" ht="12.75">
      <c r="U2781" s="68"/>
    </row>
    <row r="2782" ht="12.75">
      <c r="U2782" s="68"/>
    </row>
    <row r="2783" ht="12.75">
      <c r="U2783" s="68"/>
    </row>
    <row r="2784" ht="12.75">
      <c r="U2784" s="68"/>
    </row>
    <row r="2785" ht="12.75">
      <c r="U2785" s="68"/>
    </row>
    <row r="2786" ht="12.75">
      <c r="U2786" s="68"/>
    </row>
    <row r="2787" ht="12.75">
      <c r="U2787" s="68"/>
    </row>
    <row r="2788" ht="12.75">
      <c r="U2788" s="68"/>
    </row>
    <row r="2789" ht="12.75">
      <c r="U2789" s="68"/>
    </row>
    <row r="2790" ht="12.75">
      <c r="U2790" s="68"/>
    </row>
    <row r="2791" ht="12.75">
      <c r="U2791" s="68"/>
    </row>
    <row r="2792" ht="12.75">
      <c r="U2792" s="68"/>
    </row>
    <row r="2793" ht="12.75">
      <c r="U2793" s="68"/>
    </row>
    <row r="2794" ht="12.75">
      <c r="U2794" s="68"/>
    </row>
    <row r="2795" ht="12.75">
      <c r="U2795" s="68"/>
    </row>
    <row r="2796" ht="12.75">
      <c r="U2796" s="68"/>
    </row>
    <row r="2797" ht="12.75">
      <c r="U2797" s="68"/>
    </row>
    <row r="2798" ht="12.75">
      <c r="U2798" s="68"/>
    </row>
    <row r="2799" ht="12.75">
      <c r="U2799" s="68"/>
    </row>
    <row r="2800" ht="12.75">
      <c r="U2800" s="68"/>
    </row>
    <row r="2801" ht="12.75">
      <c r="U2801" s="68"/>
    </row>
    <row r="2802" ht="12.75">
      <c r="U2802" s="68"/>
    </row>
    <row r="2803" ht="12.75">
      <c r="U2803" s="68"/>
    </row>
    <row r="2804" ht="12.75">
      <c r="U2804" s="68"/>
    </row>
    <row r="2805" ht="12.75">
      <c r="U2805" s="68"/>
    </row>
    <row r="2806" ht="12.75">
      <c r="U2806" s="68"/>
    </row>
    <row r="2807" ht="12.75">
      <c r="U2807" s="68"/>
    </row>
    <row r="2808" ht="12.75">
      <c r="U2808" s="68"/>
    </row>
    <row r="2809" ht="12.75">
      <c r="U2809" s="68"/>
    </row>
    <row r="2810" ht="12.75">
      <c r="U2810" s="68"/>
    </row>
    <row r="2811" ht="12.75">
      <c r="U2811" s="68"/>
    </row>
    <row r="2812" ht="12.75">
      <c r="U2812" s="68"/>
    </row>
    <row r="2813" ht="12.75">
      <c r="U2813" s="68"/>
    </row>
    <row r="2814" ht="12.75">
      <c r="U2814" s="68"/>
    </row>
    <row r="2815" ht="12.75">
      <c r="U2815" s="68"/>
    </row>
    <row r="2816" ht="12.75">
      <c r="U2816" s="68"/>
    </row>
    <row r="2817" ht="12.75">
      <c r="U2817" s="68"/>
    </row>
    <row r="2818" ht="12.75">
      <c r="U2818" s="68"/>
    </row>
    <row r="2819" ht="12.75">
      <c r="U2819" s="68"/>
    </row>
    <row r="2820" ht="12.75">
      <c r="U2820" s="68"/>
    </row>
    <row r="2821" ht="12.75">
      <c r="U2821" s="68"/>
    </row>
    <row r="2822" ht="12.75">
      <c r="U2822" s="68"/>
    </row>
    <row r="2823" ht="12.75">
      <c r="U2823" s="68"/>
    </row>
    <row r="2824" ht="12.75">
      <c r="U2824" s="68"/>
    </row>
    <row r="2825" ht="12.75">
      <c r="U2825" s="68"/>
    </row>
    <row r="2826" ht="12.75">
      <c r="U2826" s="68"/>
    </row>
    <row r="2827" ht="12.75">
      <c r="U2827" s="68"/>
    </row>
    <row r="2828" ht="12.75">
      <c r="U2828" s="68"/>
    </row>
    <row r="2829" ht="12.75">
      <c r="U2829" s="68"/>
    </row>
    <row r="2830" ht="12.75">
      <c r="U2830" s="68"/>
    </row>
    <row r="2831" ht="12.75">
      <c r="U2831" s="68"/>
    </row>
    <row r="2832" ht="12.75">
      <c r="U2832" s="68"/>
    </row>
    <row r="2833" ht="12.75">
      <c r="U2833" s="68"/>
    </row>
    <row r="2834" ht="12.75">
      <c r="U2834" s="68"/>
    </row>
    <row r="2835" ht="12.75">
      <c r="U2835" s="68"/>
    </row>
    <row r="2836" ht="12.75">
      <c r="U2836" s="68"/>
    </row>
    <row r="2837" ht="12.75">
      <c r="U2837" s="68"/>
    </row>
    <row r="2838" ht="12.75">
      <c r="U2838" s="68"/>
    </row>
    <row r="2839" ht="12.75">
      <c r="U2839" s="68"/>
    </row>
    <row r="2840" ht="12.75">
      <c r="U2840" s="68"/>
    </row>
    <row r="2841" ht="12.75">
      <c r="U2841" s="68"/>
    </row>
    <row r="2842" ht="12.75">
      <c r="U2842" s="68"/>
    </row>
    <row r="2843" ht="12.75">
      <c r="U2843" s="68"/>
    </row>
    <row r="2844" ht="12.75">
      <c r="U2844" s="68"/>
    </row>
    <row r="2845" ht="12.75">
      <c r="U2845" s="68"/>
    </row>
    <row r="2846" ht="12.75">
      <c r="U2846" s="68"/>
    </row>
    <row r="2847" ht="12.75">
      <c r="U2847" s="68"/>
    </row>
    <row r="2848" ht="12.75">
      <c r="U2848" s="68"/>
    </row>
    <row r="2849" ht="12.75">
      <c r="U2849" s="68"/>
    </row>
    <row r="2850" ht="12.75">
      <c r="U2850" s="68"/>
    </row>
    <row r="2851" ht="12.75">
      <c r="U2851" s="68"/>
    </row>
    <row r="2852" ht="12.75">
      <c r="U2852" s="68"/>
    </row>
    <row r="2853" ht="12.75">
      <c r="U2853" s="68"/>
    </row>
    <row r="2854" ht="12.75">
      <c r="U2854" s="68"/>
    </row>
    <row r="2855" ht="12.75">
      <c r="U2855" s="68"/>
    </row>
    <row r="2856" ht="12.75">
      <c r="U2856" s="68"/>
    </row>
    <row r="2857" ht="12.75">
      <c r="U2857" s="68"/>
    </row>
    <row r="2858" ht="12.75">
      <c r="U2858" s="68"/>
    </row>
    <row r="2859" ht="12.75">
      <c r="U2859" s="68"/>
    </row>
    <row r="2860" ht="12.75">
      <c r="U2860" s="68"/>
    </row>
    <row r="2861" ht="12.75">
      <c r="U2861" s="68"/>
    </row>
    <row r="2862" ht="12.75">
      <c r="U2862" s="68"/>
    </row>
    <row r="2863" ht="12.75">
      <c r="U2863" s="68"/>
    </row>
    <row r="2864" ht="12.75">
      <c r="U2864" s="68"/>
    </row>
    <row r="2865" ht="12.75">
      <c r="U2865" s="68"/>
    </row>
    <row r="2866" ht="12.75">
      <c r="U2866" s="68"/>
    </row>
    <row r="2867" ht="12.75">
      <c r="U2867" s="68"/>
    </row>
    <row r="2868" ht="12.75">
      <c r="U2868" s="68"/>
    </row>
    <row r="2869" ht="12.75">
      <c r="U2869" s="68"/>
    </row>
    <row r="2870" ht="12.75">
      <c r="U2870" s="68"/>
    </row>
    <row r="2871" ht="12.75">
      <c r="U2871" s="68"/>
    </row>
    <row r="2872" ht="12.75">
      <c r="U2872" s="68"/>
    </row>
    <row r="2873" ht="12.75">
      <c r="U2873" s="68"/>
    </row>
    <row r="2874" ht="12.75">
      <c r="U2874" s="68"/>
    </row>
    <row r="2875" ht="12.75">
      <c r="U2875" s="68"/>
    </row>
    <row r="2876" ht="12.75">
      <c r="U2876" s="68"/>
    </row>
    <row r="2877" ht="12.75">
      <c r="U2877" s="68"/>
    </row>
    <row r="2878" ht="12.75">
      <c r="U2878" s="68"/>
    </row>
    <row r="2879" ht="12.75">
      <c r="U2879" s="68"/>
    </row>
    <row r="2880" ht="12.75">
      <c r="U2880" s="68"/>
    </row>
    <row r="2881" ht="12.75">
      <c r="U2881" s="68"/>
    </row>
    <row r="2882" ht="12.75">
      <c r="U2882" s="68"/>
    </row>
    <row r="2883" ht="12.75">
      <c r="U2883" s="68"/>
    </row>
    <row r="2884" ht="12.75">
      <c r="U2884" s="68"/>
    </row>
    <row r="2885" ht="12.75">
      <c r="U2885" s="68"/>
    </row>
    <row r="2886" ht="12.75">
      <c r="U2886" s="68"/>
    </row>
    <row r="2887" ht="12.75">
      <c r="U2887" s="68"/>
    </row>
    <row r="2888" ht="12.75">
      <c r="U2888" s="68"/>
    </row>
    <row r="2889" ht="12.75">
      <c r="U2889" s="68"/>
    </row>
    <row r="2890" ht="12.75">
      <c r="U2890" s="68"/>
    </row>
    <row r="2891" ht="12.75">
      <c r="U2891" s="68"/>
    </row>
    <row r="2892" ht="12.75">
      <c r="U2892" s="68"/>
    </row>
    <row r="2893" ht="12.75">
      <c r="U2893" s="68"/>
    </row>
    <row r="2894" ht="12.75">
      <c r="U2894" s="68"/>
    </row>
    <row r="2895" ht="12.75">
      <c r="U2895" s="68"/>
    </row>
    <row r="2896" ht="12.75">
      <c r="U2896" s="68"/>
    </row>
    <row r="2897" ht="12.75">
      <c r="U2897" s="68"/>
    </row>
    <row r="2898" ht="12.75">
      <c r="U2898" s="68"/>
    </row>
    <row r="2899" ht="12.75">
      <c r="U2899" s="68"/>
    </row>
    <row r="2900" ht="12.75">
      <c r="U2900" s="68"/>
    </row>
    <row r="2901" ht="12.75">
      <c r="U2901" s="68"/>
    </row>
    <row r="2902" ht="12.75">
      <c r="U2902" s="68"/>
    </row>
    <row r="2903" ht="12.75">
      <c r="U2903" s="68"/>
    </row>
    <row r="2904" ht="12.75">
      <c r="U2904" s="68"/>
    </row>
    <row r="2905" ht="12.75">
      <c r="U2905" s="68"/>
    </row>
    <row r="2906" ht="12.75">
      <c r="U2906" s="68"/>
    </row>
    <row r="2907" ht="12.75">
      <c r="U2907" s="68"/>
    </row>
    <row r="2908" ht="12.75">
      <c r="U2908" s="68"/>
    </row>
    <row r="2909" ht="12.75">
      <c r="U2909" s="68"/>
    </row>
    <row r="2910" ht="12.75">
      <c r="U2910" s="68"/>
    </row>
    <row r="2911" ht="12.75">
      <c r="U2911" s="68"/>
    </row>
    <row r="2912" ht="12.75">
      <c r="U2912" s="68"/>
    </row>
    <row r="2913" ht="12.75">
      <c r="U2913" s="68"/>
    </row>
    <row r="2914" ht="12.75">
      <c r="U2914" s="68"/>
    </row>
    <row r="2915" ht="12.75">
      <c r="U2915" s="68"/>
    </row>
    <row r="2916" ht="12.75">
      <c r="U2916" s="68"/>
    </row>
    <row r="2917" ht="12.75">
      <c r="U2917" s="68"/>
    </row>
    <row r="2918" ht="12.75">
      <c r="U2918" s="68"/>
    </row>
    <row r="2919" ht="12.75">
      <c r="U2919" s="68"/>
    </row>
    <row r="2920" ht="12.75">
      <c r="U2920" s="68"/>
    </row>
    <row r="2921" ht="12.75">
      <c r="U2921" s="68"/>
    </row>
    <row r="2922" ht="12.75">
      <c r="U2922" s="68"/>
    </row>
    <row r="2923" ht="12.75">
      <c r="U2923" s="68"/>
    </row>
    <row r="2924" ht="12.75">
      <c r="U2924" s="68"/>
    </row>
    <row r="2925" ht="12.75">
      <c r="U2925" s="68"/>
    </row>
    <row r="2926" ht="12.75">
      <c r="U2926" s="68"/>
    </row>
    <row r="2927" ht="12.75">
      <c r="U2927" s="68"/>
    </row>
    <row r="2928" ht="12.75">
      <c r="U2928" s="68"/>
    </row>
    <row r="2929" ht="12.75">
      <c r="U2929" s="68"/>
    </row>
    <row r="2930" ht="12.75">
      <c r="U2930" s="68"/>
    </row>
    <row r="2931" ht="12.75">
      <c r="U2931" s="68"/>
    </row>
    <row r="2932" ht="12.75">
      <c r="U2932" s="68"/>
    </row>
    <row r="2933" ht="12.75">
      <c r="U2933" s="68"/>
    </row>
    <row r="2934" ht="12.75">
      <c r="U2934" s="68"/>
    </row>
    <row r="2935" ht="12.75">
      <c r="U2935" s="68"/>
    </row>
    <row r="2936" ht="12.75">
      <c r="U2936" s="68"/>
    </row>
    <row r="2937" ht="12.75">
      <c r="U2937" s="68"/>
    </row>
    <row r="2938" ht="12.75">
      <c r="U2938" s="68"/>
    </row>
    <row r="2939" ht="12.75">
      <c r="U2939" s="68"/>
    </row>
    <row r="2940" ht="12.75">
      <c r="U2940" s="68"/>
    </row>
    <row r="2941" ht="12.75">
      <c r="U2941" s="68"/>
    </row>
    <row r="2942" ht="12.75">
      <c r="U2942" s="68"/>
    </row>
    <row r="2943" ht="12.75">
      <c r="U2943" s="68"/>
    </row>
    <row r="2944" ht="12.75">
      <c r="U2944" s="68"/>
    </row>
    <row r="2945" ht="12.75">
      <c r="U2945" s="68"/>
    </row>
    <row r="2946" ht="12.75">
      <c r="U2946" s="68"/>
    </row>
    <row r="2947" ht="12.75">
      <c r="U2947" s="68"/>
    </row>
    <row r="2948" ht="12.75">
      <c r="U2948" s="68"/>
    </row>
    <row r="2949" ht="12.75">
      <c r="U2949" s="68"/>
    </row>
    <row r="2950" ht="12.75">
      <c r="U2950" s="68"/>
    </row>
    <row r="2951" ht="12.75">
      <c r="U2951" s="68"/>
    </row>
    <row r="2952" ht="12.75">
      <c r="U2952" s="68"/>
    </row>
    <row r="2953" ht="12.75">
      <c r="U2953" s="68"/>
    </row>
    <row r="2954" ht="12.75">
      <c r="U2954" s="68"/>
    </row>
    <row r="2955" ht="12.75">
      <c r="U2955" s="68"/>
    </row>
    <row r="2956" ht="12.75">
      <c r="U2956" s="68"/>
    </row>
    <row r="2957" ht="12.75">
      <c r="U2957" s="68"/>
    </row>
    <row r="2958" ht="12.75">
      <c r="U2958" s="68"/>
    </row>
    <row r="2959" ht="12.75">
      <c r="U2959" s="68"/>
    </row>
    <row r="2960" ht="12.75">
      <c r="U2960" s="68"/>
    </row>
    <row r="2961" ht="12.75">
      <c r="U2961" s="68"/>
    </row>
    <row r="2962" ht="12.75">
      <c r="U2962" s="68"/>
    </row>
    <row r="2963" ht="12.75">
      <c r="U2963" s="68"/>
    </row>
    <row r="2964" ht="12.75">
      <c r="U2964" s="68"/>
    </row>
    <row r="2965" ht="12.75">
      <c r="U2965" s="68"/>
    </row>
    <row r="2966" ht="12.75">
      <c r="U2966" s="68"/>
    </row>
    <row r="2967" ht="12.75">
      <c r="U2967" s="68"/>
    </row>
    <row r="2968" ht="12.75">
      <c r="U2968" s="68"/>
    </row>
    <row r="2969" ht="12.75">
      <c r="U2969" s="68"/>
    </row>
    <row r="2970" ht="12.75">
      <c r="U2970" s="68"/>
    </row>
    <row r="2971" ht="12.75">
      <c r="U2971" s="68"/>
    </row>
    <row r="2972" ht="12.75">
      <c r="U2972" s="68"/>
    </row>
    <row r="2973" ht="12.75">
      <c r="U2973" s="68"/>
    </row>
    <row r="2974" ht="12.75">
      <c r="U2974" s="68"/>
    </row>
    <row r="2975" ht="12.75">
      <c r="U2975" s="68"/>
    </row>
    <row r="2976" ht="12.75">
      <c r="U2976" s="68"/>
    </row>
    <row r="2977" ht="12.75">
      <c r="U2977" s="68"/>
    </row>
    <row r="2978" ht="12.75">
      <c r="U2978" s="68"/>
    </row>
    <row r="2979" ht="12.75">
      <c r="U2979" s="68"/>
    </row>
    <row r="2980" ht="12.75">
      <c r="U2980" s="68"/>
    </row>
    <row r="2981" ht="12.75">
      <c r="U2981" s="68"/>
    </row>
    <row r="2982" ht="12.75">
      <c r="U2982" s="68"/>
    </row>
    <row r="2983" ht="12.75">
      <c r="U2983" s="68"/>
    </row>
    <row r="2984" ht="12.75">
      <c r="U2984" s="68"/>
    </row>
    <row r="2985" ht="12.75">
      <c r="U2985" s="68"/>
    </row>
    <row r="2986" ht="12.75">
      <c r="U2986" s="68"/>
    </row>
    <row r="2987" ht="12.75">
      <c r="U2987" s="68"/>
    </row>
    <row r="2988" ht="12.75">
      <c r="U2988" s="68"/>
    </row>
    <row r="2989" ht="12.75">
      <c r="U2989" s="68"/>
    </row>
    <row r="2990" ht="12.75">
      <c r="U2990" s="68"/>
    </row>
    <row r="2991" ht="12.75">
      <c r="U2991" s="68"/>
    </row>
    <row r="2992" ht="12.75">
      <c r="U2992" s="68"/>
    </row>
    <row r="2993" ht="12.75">
      <c r="U2993" s="68"/>
    </row>
    <row r="2994" ht="12.75">
      <c r="U2994" s="68"/>
    </row>
    <row r="2995" ht="12.75">
      <c r="U2995" s="68"/>
    </row>
    <row r="2996" ht="12.75">
      <c r="U2996" s="68"/>
    </row>
    <row r="2997" ht="12.75">
      <c r="U2997" s="68"/>
    </row>
    <row r="2998" ht="12.75">
      <c r="U2998" s="68"/>
    </row>
    <row r="2999" ht="12.75">
      <c r="U2999" s="68"/>
    </row>
    <row r="3000" ht="12.75">
      <c r="U3000" s="68"/>
    </row>
    <row r="3001" ht="12.75">
      <c r="U3001" s="68"/>
    </row>
    <row r="3002" ht="12.75">
      <c r="U3002" s="68"/>
    </row>
    <row r="3003" ht="12.75">
      <c r="U3003" s="68"/>
    </row>
    <row r="3004" ht="12.75">
      <c r="U3004" s="68"/>
    </row>
    <row r="3005" ht="12.75">
      <c r="U3005" s="68"/>
    </row>
    <row r="3006" ht="12.75">
      <c r="U3006" s="68"/>
    </row>
    <row r="3007" ht="12.75">
      <c r="U3007" s="68"/>
    </row>
    <row r="3008" ht="12.75">
      <c r="U3008" s="68"/>
    </row>
    <row r="3009" ht="12.75">
      <c r="U3009" s="68"/>
    </row>
    <row r="3010" ht="12.75">
      <c r="U3010" s="68"/>
    </row>
    <row r="3011" ht="12.75">
      <c r="U3011" s="68"/>
    </row>
    <row r="3012" ht="12.75">
      <c r="U3012" s="68"/>
    </row>
    <row r="3013" ht="12.75">
      <c r="U3013" s="68"/>
    </row>
    <row r="3014" ht="12.75">
      <c r="U3014" s="68"/>
    </row>
    <row r="3015" ht="12.75">
      <c r="U3015" s="68"/>
    </row>
    <row r="3016" ht="12.75">
      <c r="U3016" s="68"/>
    </row>
    <row r="3017" ht="12.75">
      <c r="U3017" s="68"/>
    </row>
    <row r="3018" ht="12.75">
      <c r="U3018" s="68"/>
    </row>
    <row r="3019" ht="12.75">
      <c r="U3019" s="68"/>
    </row>
    <row r="3020" ht="12.75">
      <c r="U3020" s="68"/>
    </row>
    <row r="3021" ht="12.75">
      <c r="U3021" s="68"/>
    </row>
    <row r="3022" ht="12.75">
      <c r="U3022" s="68"/>
    </row>
    <row r="3023" ht="12.75">
      <c r="U3023" s="68"/>
    </row>
    <row r="3024" ht="12.75">
      <c r="U3024" s="68"/>
    </row>
    <row r="3025" ht="12.75">
      <c r="U3025" s="68"/>
    </row>
    <row r="3026" ht="12.75">
      <c r="U3026" s="68"/>
    </row>
    <row r="3027" ht="12.75">
      <c r="U3027" s="68"/>
    </row>
    <row r="3028" ht="12.75">
      <c r="U3028" s="68"/>
    </row>
    <row r="3029" ht="12.75">
      <c r="U3029" s="68"/>
    </row>
    <row r="3030" ht="12.75">
      <c r="U3030" s="68"/>
    </row>
    <row r="3031" ht="12.75">
      <c r="U3031" s="68"/>
    </row>
    <row r="3032" ht="12.75">
      <c r="U3032" s="68"/>
    </row>
    <row r="3033" ht="12.75">
      <c r="U3033" s="68"/>
    </row>
    <row r="3034" ht="12.75">
      <c r="U3034" s="68"/>
    </row>
    <row r="3035" ht="12.75">
      <c r="U3035" s="68"/>
    </row>
    <row r="3036" ht="12.75">
      <c r="U3036" s="68"/>
    </row>
    <row r="3037" ht="12.75">
      <c r="U3037" s="68"/>
    </row>
    <row r="3038" ht="12.75">
      <c r="U3038" s="68"/>
    </row>
    <row r="3039" ht="12.75">
      <c r="U3039" s="68"/>
    </row>
    <row r="3040" ht="12.75">
      <c r="U3040" s="68"/>
    </row>
    <row r="3041" ht="12.75">
      <c r="U3041" s="68"/>
    </row>
    <row r="3042" ht="12.75">
      <c r="U3042" s="68"/>
    </row>
    <row r="3043" ht="12.75">
      <c r="U3043" s="68"/>
    </row>
    <row r="3044" ht="12.75">
      <c r="U3044" s="68"/>
    </row>
    <row r="3045" ht="12.75">
      <c r="U3045" s="68"/>
    </row>
    <row r="3046" ht="12.75">
      <c r="U3046" s="68"/>
    </row>
    <row r="3047" ht="12.75">
      <c r="U3047" s="68"/>
    </row>
    <row r="3048" ht="12.75">
      <c r="U3048" s="68"/>
    </row>
    <row r="3049" ht="12.75">
      <c r="U3049" s="68"/>
    </row>
    <row r="3050" ht="12.75">
      <c r="U3050" s="68"/>
    </row>
    <row r="3051" ht="12.75">
      <c r="U3051" s="68"/>
    </row>
    <row r="3052" ht="12.75">
      <c r="U3052" s="68"/>
    </row>
    <row r="3053" ht="12.75">
      <c r="U3053" s="68"/>
    </row>
    <row r="3054" ht="12.75">
      <c r="U3054" s="68"/>
    </row>
    <row r="3055" ht="12.75">
      <c r="U3055" s="68"/>
    </row>
    <row r="3056" ht="12.75">
      <c r="U3056" s="68"/>
    </row>
    <row r="3057" ht="12.75">
      <c r="U3057" s="68"/>
    </row>
    <row r="3058" ht="12.75">
      <c r="U3058" s="68"/>
    </row>
    <row r="3059" ht="12.75">
      <c r="U3059" s="68"/>
    </row>
    <row r="3060" ht="12.75">
      <c r="U3060" s="68"/>
    </row>
    <row r="3061" ht="12.75">
      <c r="U3061" s="68"/>
    </row>
    <row r="3062" ht="12.75">
      <c r="U3062" s="68"/>
    </row>
    <row r="3063" ht="12.75">
      <c r="U3063" s="68"/>
    </row>
    <row r="3064" ht="12.75">
      <c r="U3064" s="68"/>
    </row>
    <row r="3065" ht="12.75">
      <c r="U3065" s="68"/>
    </row>
    <row r="3066" ht="12.75">
      <c r="U3066" s="68"/>
    </row>
    <row r="3067" ht="12.75">
      <c r="U3067" s="68"/>
    </row>
    <row r="3068" ht="12.75">
      <c r="U3068" s="68"/>
    </row>
    <row r="3069" ht="12.75">
      <c r="U3069" s="68"/>
    </row>
    <row r="3070" ht="12.75">
      <c r="U3070" s="68"/>
    </row>
    <row r="3071" ht="12.75">
      <c r="U3071" s="68"/>
    </row>
    <row r="3072" ht="12.75">
      <c r="U3072" s="68"/>
    </row>
    <row r="3073" ht="12.75">
      <c r="U3073" s="68"/>
    </row>
    <row r="3074" ht="12.75">
      <c r="U3074" s="68"/>
    </row>
    <row r="3075" ht="12.75">
      <c r="U3075" s="68"/>
    </row>
    <row r="3076" ht="12.75">
      <c r="U3076" s="68"/>
    </row>
    <row r="3077" ht="12.75">
      <c r="U3077" s="68"/>
    </row>
    <row r="3078" ht="12.75">
      <c r="U3078" s="68"/>
    </row>
    <row r="3079" ht="12.75">
      <c r="U3079" s="68"/>
    </row>
    <row r="3080" ht="12.75">
      <c r="U3080" s="68"/>
    </row>
    <row r="3081" ht="12.75">
      <c r="U3081" s="68"/>
    </row>
    <row r="3082" ht="12.75">
      <c r="U3082" s="68"/>
    </row>
    <row r="3083" ht="12.75">
      <c r="U3083" s="68"/>
    </row>
    <row r="3084" ht="12.75">
      <c r="U3084" s="68"/>
    </row>
    <row r="3085" ht="12.75">
      <c r="U3085" s="68"/>
    </row>
    <row r="3086" ht="12.75">
      <c r="U3086" s="68"/>
    </row>
    <row r="3087" ht="12.75">
      <c r="U3087" s="68"/>
    </row>
    <row r="3088" ht="12.75">
      <c r="U3088" s="68"/>
    </row>
    <row r="3089" ht="12.75">
      <c r="U3089" s="68"/>
    </row>
    <row r="3090" ht="12.75">
      <c r="U3090" s="68"/>
    </row>
    <row r="3091" ht="12.75">
      <c r="U3091" s="68"/>
    </row>
    <row r="3092" ht="12.75">
      <c r="U3092" s="68"/>
    </row>
    <row r="3093" ht="12.75">
      <c r="U3093" s="68"/>
    </row>
    <row r="3094" ht="12.75">
      <c r="U3094" s="68"/>
    </row>
  </sheetData>
  <sheetProtection/>
  <dataValidations count="29">
    <dataValidation type="list" allowBlank="1" showInputMessage="1" showErrorMessage="1" sqref="DH819:DH919 DH3:DH299 DH301:DH344 DH346:DH423 DH425:DH450 DH452:DH745 DH747:DH764 DH766:DH772 DH774:DH817">
      <formula1>"1, 2, 3, 4, 5, 6, 7, 8, 9, ."</formula1>
    </dataValidation>
    <dataValidation type="list" allowBlank="1" showInputMessage="1" showErrorMessage="1" sqref="DI819:DI65536 DI3:DI299 DI301:DI344 DI346:DI423 DI425:DI450 DI452:DI745 DI747:DI764 DI766:DI772 DI774:DI817">
      <formula1>"1, 2, 3, 4, 5, ."</formula1>
    </dataValidation>
    <dataValidation type="list" allowBlank="1" showInputMessage="1" showErrorMessage="1" sqref="CP1083:CP65536">
      <formula1>"1, 2"</formula1>
    </dataValidation>
    <dataValidation type="list" allowBlank="1" showInputMessage="1" showErrorMessage="1" sqref="CP301:CP1082 CP3:CP299">
      <formula1>"1, 2, ."</formula1>
    </dataValidation>
    <dataValidation type="list" allowBlank="1" showInputMessage="1" showErrorMessage="1" errorTitle="Invalid" error="Out of range" sqref="CR852:DF65536 CR3:DF299 CT301:DF344 CT345:DI345 CZ424:DI424 CZ346:DF423 CR301:CR851 CS301:CS441 CT346:CY441 CZ451:DI451 CZ425:DF450 CZ452:DE480 CX442:CY480 CX481:DE513 DF452:DF513 CZ746:DI746 CZ514:DF745 CX514:CY749 CZ747:DF749 CX750:DF754 CS442:CW754 DA765:DI765 DA755:DF764 CY755:CZ767 DA766:DE767 CY768:DE771 DF766:DF771 CS755:CX771 DE772:DF772 DE773:DI773 DA772:DD773 DA774:DF817 DA818:DI818 CZ772:CZ818 CS772:CY851 CZ819:DF851">
      <formula1>"0,1,."</formula1>
    </dataValidation>
    <dataValidation type="list" allowBlank="1" showInputMessage="1" showErrorMessage="1" errorTitle="Invalid" error="Out of range" sqref="AI301:AI65536 X301:X65536 AG301:AG65536 AO301:AO65536 AK301:AL65536 BP301:BP65536 BH301:BH65536 BX301:BX65536 BK301:BK65536 CO1084:CO65536 BU301:BU65536 BU3:BU299 BK3:BK299 BX3:BX299 BH3:BH299 BP3:BP299 AK3:AL299 AO3:AO299 AG3:AG299 X3:X299 AI3:AI299">
      <formula1>"1,2,."</formula1>
    </dataValidation>
    <dataValidation type="list" allowBlank="1" showInputMessage="1" showErrorMessage="1" errorTitle="Invalid" error="Out of range" sqref="CO301:CO1083 CO3:CO299">
      <formula1>"1,2,3, 4, ."</formula1>
    </dataValidation>
    <dataValidation type="list" allowBlank="1" showInputMessage="1" showErrorMessage="1" sqref="DG819:DG65536 DG3:DG299 DG301:DG344 DG346:DG423 DG425:DG450 DG452:DG745 DG747:DG764 DG766:DG772 DG774:DG817">
      <formula1>"1, 2, 3, 4, 5, 6, 7, 8, 9, 10, 11, 12, 13, 14, 15, 16, 17, 18, ."</formula1>
    </dataValidation>
    <dataValidation type="list" allowBlank="1" showInputMessage="1" showErrorMessage="1" errorTitle="Invalid" error="Out of range" sqref="AR301:AR65536 AU301:AV65536 AB301:AB65536 W301:W65536 AF301:AF65536 AX301:BB65536 BT301:BT65536 BI301:BI65536 BF301:BG65536 CF301:CI65536 BO301:BO65536 BQ301:BR65536 CK301:CK65536 CM301:CN65536 AD301:AD65536 AD3:AD299 CM3:CN299 CK3:CK299 BQ3:BR299 BO3:BO299 CF3:CI299 BF3:BG299 BI3:BI299 BT3:BT299 AX3:BB299 AF3:AF299 W3:W299 AB3:AB299 AU3:AV299 AR3:AR299">
      <formula1>"1,2,3,."</formula1>
    </dataValidation>
    <dataValidation type="list" allowBlank="1" showInputMessage="1" showErrorMessage="1" errorTitle="Invalid" error="Out of range" sqref="BL301:BN65536 AW301:AW65536 AS301:AT65536 AH301:AH65536 Z301:AA65536 AC301:AC65536 CJ301:CJ65536 BV301:BW65536 AP301:AP65536 BS301:BS65536 BZ301:CA65536 CC301:CC65536 BD301:BE65536 BD3:BE299 CC3:CC299 BZ3:CA299 BS3:BS299 AP3:AP299 BV3:BW299 CJ3:CJ299 AC3:AC299 Z3:AA299 AH3:AH299 AS3:AT299 AW3:AW299 BL3:BN299">
      <formula1>"1,2,3,4,."</formula1>
    </dataValidation>
    <dataValidation type="list" allowBlank="1" showInputMessage="1" showErrorMessage="1" errorTitle="Invalid" error="Out of range" sqref="BJ301:BJ65536 BJ3:BJ299">
      <formula1>"1,2,3,4,5,6,."</formula1>
    </dataValidation>
    <dataValidation type="list" allowBlank="1" showInputMessage="1" showErrorMessage="1" errorTitle="Invalid" error="Out of range" sqref="AQ301:AQ65536 Y301:Y65536 AJ301:AJ65536 AN301:AN65536 BY301:BY65536 CB301:CB65536 CD301:CE65536 CD3:CE299 CB3:CB299 BY3:BY299 AN3:AN299 AJ3:AJ299 Y3:Y299 AQ3:AQ299">
      <formula1>"1,2,3,4,5,."</formula1>
    </dataValidation>
    <dataValidation type="list" allowBlank="1" showInputMessage="1" showErrorMessage="1" sqref="AM301:AM65536 AM3:AM299">
      <formula1>"1,2,3,4,."</formula1>
    </dataValidation>
    <dataValidation type="list" allowBlank="1" showInputMessage="1" showErrorMessage="1" sqref="BC301:BC65536 AE301:AE65536 AE3:AE299 BC3:BC299">
      <formula1>"1,2,3,."</formula1>
    </dataValidation>
    <dataValidation type="list" allowBlank="1" showInputMessage="1" showErrorMessage="1" sqref="V301:V65536 V3:V299">
      <formula1>"1,2,3,4,5,6,."</formula1>
    </dataValidation>
    <dataValidation type="list" allowBlank="1" showInputMessage="1" showErrorMessage="1" sqref="H3:H2001 E3:E2001 S301:S65536 S3:S299">
      <formula1>"1,2,3,4,5,6,7,8,9,10,11,12,13,14,15,16,17,18,19,20,21,22,23,24,25,26,27,28,29,30,31,."</formula1>
    </dataValidation>
    <dataValidation type="list" allowBlank="1" showInputMessage="1" showErrorMessage="1" sqref="F3:F2001 T301:T65536 T3:T299">
      <formula1>"1,2,3,4,5,6,7,8,9,10,11,12,."</formula1>
    </dataValidation>
    <dataValidation type="list" allowBlank="1" showInputMessage="1" showErrorMessage="1" sqref="C3:C2001">
      <formula1>"1,2,."</formula1>
    </dataValidation>
    <dataValidation type="list" allowBlank="1" showInputMessage="1" showErrorMessage="1" sqref="D3:D2001">
      <formula1>"A,B,C,D,E,F,G,H,J,K,L,M,N,P,R,S,Z,."</formula1>
    </dataValidation>
    <dataValidation type="list" allowBlank="1" showInputMessage="1" showErrorMessage="1" sqref="I3:I2001">
      <formula1>"1,2,3,4,5,6,7,8,."</formula1>
    </dataValidation>
    <dataValidation type="list" allowBlank="1" showInputMessage="1" showErrorMessage="1" sqref="G852:G65536">
      <formula1>"2004,2005,2006,2007,2008,2009,2010,2011,2012,."</formula1>
    </dataValidation>
    <dataValidation type="list" allowBlank="1" showInputMessage="1" showErrorMessage="1" sqref="U1:U2">
      <formula1>"2010,2011,."</formula1>
    </dataValidation>
    <dataValidation type="list" allowBlank="1" showInputMessage="1" showErrorMessage="1" sqref="O1:O2001">
      <formula1>"0, 1, ."</formula1>
    </dataValidation>
    <dataValidation type="list" allowBlank="1" showInputMessage="1" showErrorMessage="1" sqref="J1:J2">
      <formula1>"2010,."</formula1>
    </dataValidation>
    <dataValidation type="list" allowBlank="1" showInputMessage="1" showErrorMessage="1" sqref="G1:G2">
      <formula1>"2002,2003,2004,2005,2006,2007,2008,2009,2010,."</formula1>
    </dataValidation>
    <dataValidation type="list" allowBlank="1" showInputMessage="1" showErrorMessage="1" sqref="U301:U65536 U3:U299">
      <formula1>"2012,2013,."</formula1>
    </dataValidation>
    <dataValidation type="list" allowBlank="1" showInputMessage="1" showErrorMessage="1" errorTitle="Invalid" error="Out of range" sqref="CL301:CL65536 CL3:CL299">
      <formula1>"0,1,2,3,4,5,6,7,8,9,10,."</formula1>
    </dataValidation>
    <dataValidation type="list" allowBlank="1" showInputMessage="1" showErrorMessage="1" sqref="J3:J65536">
      <formula1>"2012,."</formula1>
    </dataValidation>
    <dataValidation type="list" allowBlank="1" showInputMessage="1" showErrorMessage="1" sqref="G3:G851">
      <formula1>"2002,2003,2004,2005,2006,2007,2008,2009,2010,2011,2012,."</formula1>
    </dataValidation>
  </dataValidations>
  <printOptions headings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T1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75" sqref="A75:A94"/>
    </sheetView>
  </sheetViews>
  <sheetFormatPr defaultColWidth="9.140625" defaultRowHeight="12.75" customHeight="1"/>
  <cols>
    <col min="1" max="1" width="75.00390625" style="24" customWidth="1"/>
    <col min="2" max="2" width="38.28125" style="24" customWidth="1"/>
    <col min="3" max="3" width="15.7109375" style="24" customWidth="1"/>
    <col min="4" max="4" width="20.7109375" style="25" customWidth="1"/>
    <col min="5" max="16384" width="9.140625" style="24" customWidth="1"/>
  </cols>
  <sheetData>
    <row r="1" spans="1:4" s="3" customFormat="1" ht="24" customHeight="1">
      <c r="A1" s="35" t="s">
        <v>0</v>
      </c>
      <c r="B1" s="2" t="s">
        <v>1</v>
      </c>
      <c r="C1" s="2" t="s">
        <v>2</v>
      </c>
      <c r="D1" s="18" t="s">
        <v>3</v>
      </c>
    </row>
    <row r="2" spans="1:108" s="63" customFormat="1" ht="15" customHeight="1">
      <c r="A2" s="73" t="s">
        <v>409</v>
      </c>
      <c r="B2" s="60" t="s">
        <v>303</v>
      </c>
      <c r="C2" s="74">
        <f>COUNTIF(Data!CO:CO,1)</f>
        <v>0</v>
      </c>
      <c r="D2" s="61">
        <f>IF(COUNTIF(Data!CO:CO,"&gt;0")=0,"",COUNTIF(Data!CO:CO,1)/COUNTIF(Data!CO:CO,"&gt;0"))</f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</row>
    <row r="3" spans="1:108" s="63" customFormat="1" ht="15" customHeight="1">
      <c r="A3" s="64"/>
      <c r="B3" s="60" t="s">
        <v>304</v>
      </c>
      <c r="C3" s="64">
        <f>COUNTIF(Data!CO:CO,2)</f>
        <v>0</v>
      </c>
      <c r="D3" s="61">
        <f>IF(COUNTIF(Data!CO:CO,"&gt;0")=0,"",COUNTIF(Data!CO:CO,2)/COUNTIF(Data!CO:CO,"&gt;0"))</f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</row>
    <row r="4" spans="1:108" s="63" customFormat="1" ht="15" customHeight="1">
      <c r="A4" s="64"/>
      <c r="B4" s="65" t="s">
        <v>305</v>
      </c>
      <c r="C4" s="64">
        <f>COUNTIF(Data!CO:CO,"3")</f>
        <v>0</v>
      </c>
      <c r="D4" s="61">
        <f>IF(COUNTIF(Data!CO:CO,"&gt;0")=0,"",COUNTIF(Data!CO:CO,3)/COUNTIF(Data!CO:CO,"&gt;0"))</f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1:108" s="63" customFormat="1" ht="15" customHeight="1">
      <c r="A5" s="64"/>
      <c r="B5" s="60" t="s">
        <v>306</v>
      </c>
      <c r="C5" s="64">
        <f>COUNTIF(Data!CO:CO,"4")</f>
        <v>0</v>
      </c>
      <c r="D5" s="61">
        <f>IF(COUNTIF(Data!CO:CO,"&gt;0")=0,"",COUNTIF(Data!CO:CO,4)/COUNTIF(Data!CO:CO,"&gt;0"))</f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</row>
    <row r="6" spans="1:150" s="66" customFormat="1" ht="15" customHeight="1">
      <c r="A6" s="59"/>
      <c r="B6" s="60" t="s">
        <v>4</v>
      </c>
      <c r="C6" s="74">
        <f>COUNTIF(Data!CO:CO,".")</f>
        <v>0</v>
      </c>
      <c r="D6" s="60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</row>
    <row r="7" spans="1:150" s="66" customFormat="1" ht="15" customHeight="1">
      <c r="A7" s="59"/>
      <c r="B7" s="67"/>
      <c r="C7" s="59"/>
      <c r="D7" s="60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</row>
    <row r="8" spans="1:4" s="11" customFormat="1" ht="12.75" customHeight="1">
      <c r="A8" s="102" t="s">
        <v>444</v>
      </c>
      <c r="B8" s="7" t="s">
        <v>30</v>
      </c>
      <c r="C8" s="7">
        <f>COUNTIF(Data!CP:CP,1)</f>
        <v>0</v>
      </c>
      <c r="D8" s="8">
        <f>IF(COUNTIF(Data!CP:CP,"&gt;0")=0,"",COUNTIF(Data!CP:CP,1)/COUNTIF(Data!CP:CP,"&gt;0"))</f>
      </c>
    </row>
    <row r="9" spans="1:4" s="11" customFormat="1" ht="12.75" customHeight="1">
      <c r="A9" s="102"/>
      <c r="B9" s="7" t="s">
        <v>31</v>
      </c>
      <c r="C9" s="7">
        <f>COUNTIF(Data!CP:CP,2)</f>
        <v>0</v>
      </c>
      <c r="D9" s="8">
        <f>IF(COUNTIF(Data!CP:CP,"&gt;0")=0,"",COUNTIF(Data!CP:CP,2)/COUNTIF(Data!CP:CP,"&gt;0"))</f>
      </c>
    </row>
    <row r="10" spans="1:4" s="11" customFormat="1" ht="12.75" customHeight="1">
      <c r="A10" s="102"/>
      <c r="B10" s="9" t="s">
        <v>4</v>
      </c>
      <c r="C10" s="7">
        <f>COUNTIF(Data!CP:CP,".")</f>
        <v>0</v>
      </c>
      <c r="D10" s="8"/>
    </row>
    <row r="11" spans="1:4" s="11" customFormat="1" ht="12.75" customHeight="1">
      <c r="A11" s="102"/>
      <c r="B11" s="7"/>
      <c r="C11" s="7"/>
      <c r="D11" s="48"/>
    </row>
    <row r="12" spans="1:4" s="28" customFormat="1" ht="12.75" customHeight="1">
      <c r="A12" s="108" t="s">
        <v>445</v>
      </c>
      <c r="B12" s="4"/>
      <c r="C12" s="4"/>
      <c r="D12" s="5"/>
    </row>
    <row r="13" spans="1:4" s="28" customFormat="1" ht="12.75" customHeight="1">
      <c r="A13" s="108"/>
      <c r="B13" s="6" t="s">
        <v>4</v>
      </c>
      <c r="C13" s="4">
        <f>COUNTIF(Data!CQ:CQ,".")</f>
        <v>0</v>
      </c>
      <c r="D13" s="5"/>
    </row>
    <row r="14" spans="1:4" s="28" customFormat="1" ht="12.75" customHeight="1">
      <c r="A14" s="108"/>
      <c r="B14" s="4"/>
      <c r="C14" s="4"/>
      <c r="D14" s="5"/>
    </row>
    <row r="15" spans="1:108" s="58" customFormat="1" ht="12.75" customHeight="1">
      <c r="A15" s="52" t="s">
        <v>410</v>
      </c>
      <c r="B15" s="42" t="s">
        <v>247</v>
      </c>
      <c r="C15" s="7">
        <f>COUNTIF(Data!CR:CR,1)</f>
        <v>0</v>
      </c>
      <c r="D15" s="8">
        <f>IF(COUNTIF(Data!CR:CR,"&gt;0")=0,"",COUNTIF(Data!CR:CR,1)/COUNTIF(Data!CR:CR,"&lt;2"))</f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</row>
    <row r="16" spans="1:4" s="11" customFormat="1" ht="12.75" customHeight="1">
      <c r="A16" s="52"/>
      <c r="B16" s="42" t="s">
        <v>248</v>
      </c>
      <c r="C16" s="7">
        <f>COUNTIF(Data!CR:CR,0)</f>
        <v>0</v>
      </c>
      <c r="D16" s="8">
        <f>IF(COUNTIF(Data!CR:CR,"&gt;0")=0,"",COUNTIF(Data!CR:CR,0)/COUNTIF(Data!CR:CR,"&lt;2"))</f>
      </c>
    </row>
    <row r="17" spans="1:4" s="11" customFormat="1" ht="12.75" customHeight="1">
      <c r="A17" s="52"/>
      <c r="B17" s="34" t="s">
        <v>4</v>
      </c>
      <c r="C17" s="7">
        <f>COUNTIF(Data!CR:CR,".")</f>
        <v>0</v>
      </c>
      <c r="D17" s="48"/>
    </row>
    <row r="18" spans="1:4" s="11" customFormat="1" ht="12.75" customHeight="1">
      <c r="A18" s="52"/>
      <c r="B18" s="33"/>
      <c r="C18" s="7"/>
      <c r="D18" s="8"/>
    </row>
    <row r="19" spans="1:4" s="28" customFormat="1" ht="12.75" customHeight="1">
      <c r="A19" s="53" t="s">
        <v>411</v>
      </c>
      <c r="B19" s="23" t="s">
        <v>247</v>
      </c>
      <c r="C19" s="4">
        <f>COUNTIF(Data!CS:CS,1)</f>
        <v>0</v>
      </c>
      <c r="D19" s="5">
        <f>IF(COUNTIF(Data!CS:CS,"&gt;0")=0,"",COUNTIF(Data!CS:CS,1)/COUNTIF(Data!CS:CS,"&lt;2"))</f>
      </c>
    </row>
    <row r="20" spans="1:4" s="28" customFormat="1" ht="12.75" customHeight="1">
      <c r="A20" s="54"/>
      <c r="B20" s="23" t="s">
        <v>248</v>
      </c>
      <c r="C20" s="4">
        <f>COUNTIF(Data!CS:CS,0)</f>
        <v>0</v>
      </c>
      <c r="D20" s="5">
        <f>IF(COUNTIF(Data!CS:CS,"&gt;0")=0,"",COUNTIF(Data!CS:CS,0)/COUNTIF(Data!CS:CS,"&lt;2"))</f>
      </c>
    </row>
    <row r="21" spans="1:4" s="28" customFormat="1" ht="12.75" customHeight="1">
      <c r="A21" s="54"/>
      <c r="B21" s="50" t="s">
        <v>4</v>
      </c>
      <c r="C21" s="14">
        <f>COUNTIF(Data!CS:CS,".")</f>
        <v>0</v>
      </c>
      <c r="D21" s="5"/>
    </row>
    <row r="22" spans="1:4" s="28" customFormat="1" ht="12.75" customHeight="1">
      <c r="A22" s="54"/>
      <c r="B22" s="23"/>
      <c r="C22" s="14"/>
      <c r="D22" s="5"/>
    </row>
    <row r="23" spans="1:4" s="11" customFormat="1" ht="12.75" customHeight="1">
      <c r="A23" s="52" t="s">
        <v>412</v>
      </c>
      <c r="B23" s="33" t="s">
        <v>247</v>
      </c>
      <c r="C23" s="7">
        <f>COUNTIF(Data!CT:CT,1)</f>
        <v>0</v>
      </c>
      <c r="D23" s="8">
        <f>IF(COUNTIF(Data!CT:CT,"&gt;0")=0,"",COUNTIF(Data!CT:CT,1)/COUNTIF(Data!CT:CT,"&lt;2"))</f>
      </c>
    </row>
    <row r="24" spans="1:4" s="11" customFormat="1" ht="12.75" customHeight="1">
      <c r="A24" s="52"/>
      <c r="B24" s="33" t="s">
        <v>248</v>
      </c>
      <c r="C24" s="7">
        <f>COUNTIF(Data!CT:CT,0)</f>
        <v>0</v>
      </c>
      <c r="D24" s="8">
        <f>IF(COUNTIF(Data!CT:CT,"&gt;0")=0,"",COUNTIF(Data!CT:CT,0)/COUNTIF(Data!CT:CT,"&lt;2"))</f>
      </c>
    </row>
    <row r="25" spans="1:4" s="11" customFormat="1" ht="12.75" customHeight="1">
      <c r="A25" s="52"/>
      <c r="B25" s="34" t="s">
        <v>4</v>
      </c>
      <c r="C25" s="7">
        <f>COUNTIF(Data!CT:CT,".")</f>
        <v>0</v>
      </c>
      <c r="D25" s="48"/>
    </row>
    <row r="26" spans="1:4" s="11" customFormat="1" ht="12.75" customHeight="1">
      <c r="A26" s="52"/>
      <c r="B26" s="33"/>
      <c r="C26" s="7"/>
      <c r="D26" s="8"/>
    </row>
    <row r="27" spans="1:4" s="28" customFormat="1" ht="12.75" customHeight="1">
      <c r="A27" s="53" t="s">
        <v>413</v>
      </c>
      <c r="B27" s="4" t="s">
        <v>247</v>
      </c>
      <c r="C27" s="4">
        <f>COUNTIF(Data!CU:CU,1)</f>
        <v>0</v>
      </c>
      <c r="D27" s="5">
        <f>IF(COUNTIF(Data!CU:CU,"&gt;0")=0,"",COUNTIF(Data!CU:CU,1)/COUNTIF(Data!CU:CU,"&lt;2"))</f>
      </c>
    </row>
    <row r="28" spans="1:4" s="28" customFormat="1" ht="12.75" customHeight="1">
      <c r="A28" s="54"/>
      <c r="B28" s="4" t="s">
        <v>248</v>
      </c>
      <c r="C28" s="4">
        <f>COUNTIF(Data!CU:CU,0)</f>
        <v>0</v>
      </c>
      <c r="D28" s="5">
        <f>IF(COUNTIF(Data!CU:CU,"&gt;0")=0,"",COUNTIF(Data!CU:CU,0)/COUNTIF(Data!CU:CU,"&lt;2"))</f>
      </c>
    </row>
    <row r="29" spans="1:4" s="28" customFormat="1" ht="12.75" customHeight="1">
      <c r="A29" s="54"/>
      <c r="B29" s="6" t="s">
        <v>4</v>
      </c>
      <c r="C29" s="4">
        <f>COUNTIF(Data!CU:CU,".")</f>
        <v>0</v>
      </c>
      <c r="D29" s="5"/>
    </row>
    <row r="30" spans="1:4" s="28" customFormat="1" ht="12.75" customHeight="1">
      <c r="A30" s="54"/>
      <c r="B30" s="4"/>
      <c r="C30" s="4"/>
      <c r="D30" s="5"/>
    </row>
    <row r="31" spans="1:4" s="11" customFormat="1" ht="12.75" customHeight="1">
      <c r="A31" s="52" t="s">
        <v>414</v>
      </c>
      <c r="B31" s="7" t="s">
        <v>247</v>
      </c>
      <c r="C31" s="7">
        <f>COUNTIF(Data!CV:CV,1)</f>
        <v>0</v>
      </c>
      <c r="D31" s="8">
        <f>IF(COUNTIF(Data!CV:CV,"&gt;0")=0,"",COUNTIF(Data!CV:CV,1)/COUNTIF(Data!CV:CV,"&lt;2"))</f>
      </c>
    </row>
    <row r="32" spans="1:4" s="11" customFormat="1" ht="12.75" customHeight="1">
      <c r="A32" s="52"/>
      <c r="B32" s="7" t="s">
        <v>248</v>
      </c>
      <c r="C32" s="7">
        <f>COUNTIF(Data!CV:CV,0)</f>
        <v>0</v>
      </c>
      <c r="D32" s="8">
        <f>IF(COUNTIF(Data!CV:CV,"&gt;0")=0,"",COUNTIF(Data!CV:CV,0)/COUNTIF(Data!CV:CV,"&lt;2"))</f>
      </c>
    </row>
    <row r="33" spans="1:4" s="11" customFormat="1" ht="12.75" customHeight="1">
      <c r="A33" s="52"/>
      <c r="B33" s="9" t="s">
        <v>4</v>
      </c>
      <c r="C33" s="7">
        <f>COUNTIF(Data!CV:CV,".")</f>
        <v>0</v>
      </c>
      <c r="D33" s="48"/>
    </row>
    <row r="34" spans="1:4" s="11" customFormat="1" ht="12.75" customHeight="1">
      <c r="A34" s="52"/>
      <c r="B34" s="7"/>
      <c r="C34" s="7"/>
      <c r="D34" s="8"/>
    </row>
    <row r="35" spans="1:4" s="28" customFormat="1" ht="12.75" customHeight="1">
      <c r="A35" s="53" t="s">
        <v>415</v>
      </c>
      <c r="B35" s="4" t="s">
        <v>247</v>
      </c>
      <c r="C35" s="4">
        <f>COUNTIF(Data!CW:CW,1)</f>
        <v>0</v>
      </c>
      <c r="D35" s="5">
        <f>IF(COUNTIF(Data!CW:CW,"&gt;0")=0,"",COUNTIF(Data!CW:CW,1)/COUNTIF(Data!CW:CW,"&lt;2"))</f>
      </c>
    </row>
    <row r="36" spans="1:4" s="28" customFormat="1" ht="12.75" customHeight="1">
      <c r="A36" s="54"/>
      <c r="B36" s="4" t="s">
        <v>248</v>
      </c>
      <c r="C36" s="4">
        <f>COUNTIF(Data!CW:CW,0)</f>
        <v>0</v>
      </c>
      <c r="D36" s="5">
        <f>IF(COUNTIF(Data!CW:CW,"&gt;0")=0,"",COUNTIF(Data!CW:CW,0)/COUNTIF(Data!CW:CW,"&lt;2"))</f>
      </c>
    </row>
    <row r="37" spans="1:4" s="28" customFormat="1" ht="12.75" customHeight="1">
      <c r="A37" s="54"/>
      <c r="B37" s="6" t="s">
        <v>4</v>
      </c>
      <c r="C37" s="4">
        <f>COUNTIF(Data!CW:CW,".")</f>
        <v>0</v>
      </c>
      <c r="D37" s="5"/>
    </row>
    <row r="38" spans="1:4" s="28" customFormat="1" ht="12.75" customHeight="1">
      <c r="A38" s="54"/>
      <c r="B38" s="4"/>
      <c r="C38" s="4"/>
      <c r="D38" s="5"/>
    </row>
    <row r="39" spans="1:4" s="11" customFormat="1" ht="12.75" customHeight="1">
      <c r="A39" s="52" t="s">
        <v>416</v>
      </c>
      <c r="B39" s="7" t="s">
        <v>247</v>
      </c>
      <c r="C39" s="7">
        <f>COUNTIF(Data!CX:CX,1)</f>
        <v>0</v>
      </c>
      <c r="D39" s="8">
        <f>IF(COUNTIF(Data!CX:CX,"&gt;0")=0,"",COUNTIF(Data!CX:CX,1)/COUNTIF(Data!CX:CX,"&lt;2"))</f>
      </c>
    </row>
    <row r="40" spans="1:4" s="11" customFormat="1" ht="12.75" customHeight="1">
      <c r="A40" s="52"/>
      <c r="B40" s="7" t="s">
        <v>248</v>
      </c>
      <c r="C40" s="7">
        <f>COUNTIF(Data!CX:CX,0)</f>
        <v>0</v>
      </c>
      <c r="D40" s="8">
        <f>IF(COUNTIF(Data!CX:CX,"&gt;0")=0,"",COUNTIF(Data!CX:CX,0)/COUNTIF(Data!CX:CX,"&lt;2"))</f>
      </c>
    </row>
    <row r="41" spans="1:4" s="11" customFormat="1" ht="12.75" customHeight="1">
      <c r="A41" s="52"/>
      <c r="B41" s="9" t="s">
        <v>4</v>
      </c>
      <c r="C41" s="7">
        <f>COUNTIF(Data!CX:CX,".")</f>
        <v>0</v>
      </c>
      <c r="D41" s="48"/>
    </row>
    <row r="42" spans="1:4" s="11" customFormat="1" ht="12.75" customHeight="1">
      <c r="A42" s="52"/>
      <c r="B42" s="7"/>
      <c r="C42" s="7"/>
      <c r="D42" s="8"/>
    </row>
    <row r="43" spans="1:4" s="28" customFormat="1" ht="12.75" customHeight="1">
      <c r="A43" s="53" t="s">
        <v>417</v>
      </c>
      <c r="B43" s="4" t="s">
        <v>247</v>
      </c>
      <c r="C43" s="4">
        <f>COUNTIF(Data!CY:CY,1)</f>
        <v>0</v>
      </c>
      <c r="D43" s="5">
        <f>IF(COUNTIF(Data!CY:CY,"&gt;0")=0,"",COUNTIF(Data!CY:CY,1)/COUNTIF(Data!CY:CY,"&lt;2"))</f>
      </c>
    </row>
    <row r="44" spans="1:4" s="28" customFormat="1" ht="12.75" customHeight="1">
      <c r="A44" s="54"/>
      <c r="B44" s="4" t="s">
        <v>248</v>
      </c>
      <c r="C44" s="4">
        <f>COUNTIF(Data!CY:CY,0)</f>
        <v>0</v>
      </c>
      <c r="D44" s="5">
        <f>IF(COUNTIF(Data!CY:CY,"&gt;0")=0,"",COUNTIF(Data!CY:CY,0)/COUNTIF(Data!CY:CY,"&lt;2"))</f>
      </c>
    </row>
    <row r="45" spans="1:4" s="28" customFormat="1" ht="12.75" customHeight="1">
      <c r="A45" s="54"/>
      <c r="B45" s="6" t="s">
        <v>4</v>
      </c>
      <c r="C45" s="4">
        <f>COUNTIF(Data!CY:CY,".")</f>
        <v>0</v>
      </c>
      <c r="D45" s="5"/>
    </row>
    <row r="46" spans="1:4" s="28" customFormat="1" ht="12.75" customHeight="1">
      <c r="A46" s="54"/>
      <c r="B46" s="4"/>
      <c r="C46" s="4"/>
      <c r="D46" s="5"/>
    </row>
    <row r="47" spans="1:4" s="11" customFormat="1" ht="12.75" customHeight="1">
      <c r="A47" s="52" t="s">
        <v>418</v>
      </c>
      <c r="B47" s="7" t="s">
        <v>247</v>
      </c>
      <c r="C47" s="7">
        <f>COUNTIF(Data!CZ:CZ,1)</f>
        <v>0</v>
      </c>
      <c r="D47" s="8">
        <f>IF(COUNTIF(Data!CZ:CZ,"&gt;0")=0,"",COUNTIF(Data!CZ:CZ,1)/COUNTIF(Data!CZ:CZ,"&lt;2"))</f>
      </c>
    </row>
    <row r="48" spans="1:4" s="11" customFormat="1" ht="12.75" customHeight="1">
      <c r="A48" s="52"/>
      <c r="B48" s="7" t="s">
        <v>248</v>
      </c>
      <c r="C48" s="7">
        <f>COUNTIF(Data!CZ:CZ,0)</f>
        <v>0</v>
      </c>
      <c r="D48" s="8">
        <f>IF(COUNTIF(Data!CZ:CZ,"&gt;0")=0,"",COUNTIF(Data!CZ:CZ,0)/COUNTIF(Data!CZ:CZ,"&lt;2"))</f>
      </c>
    </row>
    <row r="49" spans="1:4" s="11" customFormat="1" ht="12.75" customHeight="1">
      <c r="A49" s="52"/>
      <c r="B49" s="9" t="s">
        <v>4</v>
      </c>
      <c r="C49" s="7">
        <f>COUNTIF(Data!CZ:CZ,".")</f>
        <v>0</v>
      </c>
      <c r="D49" s="48"/>
    </row>
    <row r="50" spans="1:4" s="11" customFormat="1" ht="12.75" customHeight="1">
      <c r="A50" s="52"/>
      <c r="B50" s="7"/>
      <c r="C50" s="7"/>
      <c r="D50" s="8"/>
    </row>
    <row r="51" spans="1:4" s="28" customFormat="1" ht="12.75" customHeight="1">
      <c r="A51" s="53" t="s">
        <v>419</v>
      </c>
      <c r="B51" s="4" t="s">
        <v>247</v>
      </c>
      <c r="C51" s="4">
        <f>COUNTIF(Data!DA:DA,1)</f>
        <v>0</v>
      </c>
      <c r="D51" s="5">
        <f>IF(COUNTIF(Data!DA:DA,"&gt;0")=0,"",COUNTIF(Data!DA:DA,1)/COUNTIF(Data!DA:DA,"&lt;2"))</f>
      </c>
    </row>
    <row r="52" spans="1:4" s="28" customFormat="1" ht="12.75" customHeight="1">
      <c r="A52" s="54"/>
      <c r="B52" s="4" t="s">
        <v>248</v>
      </c>
      <c r="C52" s="4">
        <f>COUNTIF(Data!DA:DA,0)</f>
        <v>0</v>
      </c>
      <c r="D52" s="5">
        <f>IF(COUNTIF(Data!DA:DA,"&gt;0")=0,"",COUNTIF(Data!DA:DA,0)/COUNTIF(Data!DA:DA,"&lt;2"))</f>
      </c>
    </row>
    <row r="53" spans="1:4" s="28" customFormat="1" ht="12.75" customHeight="1">
      <c r="A53" s="54"/>
      <c r="B53" s="6" t="s">
        <v>4</v>
      </c>
      <c r="C53" s="4">
        <f>COUNTIF(Data!DA:DA,".")</f>
        <v>0</v>
      </c>
      <c r="D53" s="5"/>
    </row>
    <row r="54" spans="1:4" s="28" customFormat="1" ht="12.75" customHeight="1">
      <c r="A54" s="54"/>
      <c r="B54" s="4"/>
      <c r="C54" s="4"/>
      <c r="D54" s="5"/>
    </row>
    <row r="55" spans="1:4" s="11" customFormat="1" ht="12.75" customHeight="1">
      <c r="A55" s="52" t="s">
        <v>420</v>
      </c>
      <c r="B55" s="7" t="s">
        <v>247</v>
      </c>
      <c r="C55" s="7">
        <f>COUNTIF(Data!DB:DB,1)</f>
        <v>0</v>
      </c>
      <c r="D55" s="8">
        <f>IF(COUNTIF(Data!DB:DB,"&gt;0")=0,"",COUNTIF(Data!DB:DB,1)/COUNTIF(Data!DB:DB,"&lt;2"))</f>
      </c>
    </row>
    <row r="56" spans="1:4" s="11" customFormat="1" ht="12.75" customHeight="1">
      <c r="A56" s="52"/>
      <c r="B56" s="7" t="s">
        <v>248</v>
      </c>
      <c r="C56" s="7">
        <f>COUNTIF(Data!DB:DB,0)</f>
        <v>0</v>
      </c>
      <c r="D56" s="8">
        <f>IF(COUNTIF(Data!DB:DB,"&gt;0")=0,"",COUNTIF(Data!DB:DB,0)/COUNTIF(Data!DB:DB,"&lt;2"))</f>
      </c>
    </row>
    <row r="57" spans="1:4" s="11" customFormat="1" ht="12.75" customHeight="1">
      <c r="A57" s="52"/>
      <c r="B57" s="9" t="s">
        <v>4</v>
      </c>
      <c r="C57" s="7">
        <f>COUNTIF(Data!DB:DB,".")</f>
        <v>0</v>
      </c>
      <c r="D57" s="48"/>
    </row>
    <row r="58" spans="1:4" s="11" customFormat="1" ht="12.75" customHeight="1">
      <c r="A58" s="52"/>
      <c r="B58" s="7"/>
      <c r="C58" s="7"/>
      <c r="D58" s="8"/>
    </row>
    <row r="59" spans="1:4" s="28" customFormat="1" ht="12.75" customHeight="1">
      <c r="A59" s="107" t="s">
        <v>421</v>
      </c>
      <c r="B59" s="4" t="s">
        <v>247</v>
      </c>
      <c r="C59" s="4">
        <f>COUNTIF(Data!DC:DC,1)</f>
        <v>0</v>
      </c>
      <c r="D59" s="5">
        <f>IF(COUNTIF(Data!DC:DC,"&gt;0")=0,"",COUNTIF(Data!DC:DC,1)/COUNTIF(Data!DC:DC,"&lt;2"))</f>
      </c>
    </row>
    <row r="60" spans="1:4" s="28" customFormat="1" ht="12.75" customHeight="1">
      <c r="A60" s="108"/>
      <c r="B60" s="4" t="s">
        <v>248</v>
      </c>
      <c r="C60" s="4">
        <f>COUNTIF(Data!DC:DC,0)</f>
        <v>0</v>
      </c>
      <c r="D60" s="5">
        <f>IF(COUNTIF(Data!DC:DC,"&gt;0")=0,"",COUNTIF(Data!DC:DC,0)/COUNTIF(Data!DC:DC,"&lt;2"))</f>
      </c>
    </row>
    <row r="61" spans="1:4" s="28" customFormat="1" ht="12.75" customHeight="1">
      <c r="A61" s="108"/>
      <c r="B61" s="6" t="s">
        <v>4</v>
      </c>
      <c r="C61" s="4">
        <f>COUNTIF(Data!DC:DC,".")</f>
        <v>0</v>
      </c>
      <c r="D61" s="5"/>
    </row>
    <row r="62" spans="1:4" s="28" customFormat="1" ht="12.75" customHeight="1">
      <c r="A62" s="108"/>
      <c r="B62" s="4"/>
      <c r="C62" s="4"/>
      <c r="D62" s="5"/>
    </row>
    <row r="63" spans="1:4" s="11" customFormat="1" ht="12.75" customHeight="1">
      <c r="A63" s="102" t="s">
        <v>422</v>
      </c>
      <c r="B63" s="7" t="s">
        <v>247</v>
      </c>
      <c r="C63" s="7">
        <f>COUNTIF(Data!DD:DD,1)</f>
        <v>0</v>
      </c>
      <c r="D63" s="8">
        <f>IF(COUNTIF(Data!DD:DD,"&gt;0")=0,"",COUNTIF(Data!DD:DD,1)/COUNTIF(Data!DD:DD,"&lt;2"))</f>
      </c>
    </row>
    <row r="64" spans="1:4" s="11" customFormat="1" ht="12.75" customHeight="1">
      <c r="A64" s="102"/>
      <c r="B64" s="7" t="s">
        <v>248</v>
      </c>
      <c r="C64" s="7">
        <f>COUNTIF(Data!DD:DD,0)</f>
        <v>0</v>
      </c>
      <c r="D64" s="8">
        <f>IF(COUNTIF(Data!DD:DD,"&gt;0")=0,"",COUNTIF(Data!DD:DD,0)/COUNTIF(Data!DD:DD,"&lt;2"))</f>
      </c>
    </row>
    <row r="65" spans="1:4" s="11" customFormat="1" ht="12.75" customHeight="1">
      <c r="A65" s="102"/>
      <c r="B65" s="9" t="s">
        <v>4</v>
      </c>
      <c r="C65" s="7">
        <f>COUNTIF(Data!DD:DD,".")</f>
        <v>0</v>
      </c>
      <c r="D65" s="48"/>
    </row>
    <row r="66" spans="1:4" s="11" customFormat="1" ht="12.75" customHeight="1">
      <c r="A66" s="102"/>
      <c r="B66" s="7"/>
      <c r="C66" s="7"/>
      <c r="D66" s="8"/>
    </row>
    <row r="67" spans="1:4" s="28" customFormat="1" ht="12.75" customHeight="1">
      <c r="A67" s="107" t="s">
        <v>423</v>
      </c>
      <c r="B67" s="4" t="s">
        <v>247</v>
      </c>
      <c r="C67" s="4">
        <f>COUNTIF(Data!DE:DE,1)</f>
        <v>0</v>
      </c>
      <c r="D67" s="5">
        <f>IF(COUNTIF(Data!DE:DE,"&gt;0")=0,"",COUNTIF(Data!DE:DE,1)/COUNTIF(Data!DE:DE,"&lt;2"))</f>
      </c>
    </row>
    <row r="68" spans="1:4" s="28" customFormat="1" ht="12.75" customHeight="1">
      <c r="A68" s="108"/>
      <c r="B68" s="4" t="s">
        <v>248</v>
      </c>
      <c r="C68" s="4">
        <f>COUNTIF(Data!DE:DE,0)</f>
        <v>0</v>
      </c>
      <c r="D68" s="5">
        <f>IF(COUNTIF(Data!DE:DE,"&gt;0")=0,"",COUNTIF(Data!DE:DE,0)/COUNTIF(Data!DE:DE,"&lt;2"))</f>
      </c>
    </row>
    <row r="69" spans="1:4" s="28" customFormat="1" ht="12.75" customHeight="1">
      <c r="A69" s="108"/>
      <c r="B69" s="6" t="s">
        <v>4</v>
      </c>
      <c r="C69" s="4">
        <f>COUNTIF(Data!DE:DE,".")</f>
        <v>0</v>
      </c>
      <c r="D69" s="5"/>
    </row>
    <row r="70" spans="1:4" s="28" customFormat="1" ht="12.75" customHeight="1">
      <c r="A70" s="108"/>
      <c r="B70" s="4"/>
      <c r="C70" s="4"/>
      <c r="D70" s="5"/>
    </row>
    <row r="71" spans="1:4" s="11" customFormat="1" ht="12.75" customHeight="1">
      <c r="A71" s="102" t="s">
        <v>424</v>
      </c>
      <c r="B71" s="7" t="s">
        <v>247</v>
      </c>
      <c r="C71" s="7">
        <f>COUNTIF(Data!DF:DF,1)</f>
        <v>0</v>
      </c>
      <c r="D71" s="8">
        <f>IF(COUNTIF(Data!DF:DF,"&gt;0")=0,"",COUNTIF(Data!DF:DF,1)/COUNTIF(Data!DF:DF,"&lt;2"))</f>
      </c>
    </row>
    <row r="72" spans="1:4" s="11" customFormat="1" ht="12.75" customHeight="1">
      <c r="A72" s="102"/>
      <c r="B72" s="7" t="s">
        <v>248</v>
      </c>
      <c r="C72" s="7">
        <f>COUNTIF(Data!DF:DF,0)</f>
        <v>0</v>
      </c>
      <c r="D72" s="8">
        <f>IF(COUNTIF(Data!DF:DF,"&gt;0")=0,"",COUNTIF(Data!DF:DF,0)/COUNTIF(Data!DF:DF,"&lt;2"))</f>
      </c>
    </row>
    <row r="73" spans="1:4" s="11" customFormat="1" ht="12.75" customHeight="1">
      <c r="A73" s="102"/>
      <c r="B73" s="9" t="s">
        <v>4</v>
      </c>
      <c r="C73" s="7">
        <f>COUNTIF(Data!DF:DF,".")</f>
        <v>0</v>
      </c>
      <c r="D73" s="48"/>
    </row>
    <row r="74" spans="1:4" s="11" customFormat="1" ht="12.75" customHeight="1">
      <c r="A74" s="102"/>
      <c r="B74" s="7"/>
      <c r="C74" s="7"/>
      <c r="D74" s="8"/>
    </row>
    <row r="75" spans="1:4" s="28" customFormat="1" ht="12.75" customHeight="1">
      <c r="A75" s="107" t="s">
        <v>425</v>
      </c>
      <c r="B75" s="4" t="s">
        <v>307</v>
      </c>
      <c r="C75" s="14">
        <f>COUNTIF(Data!DG:DG,1)</f>
        <v>0</v>
      </c>
      <c r="D75" s="5">
        <f>IF(COUNTIF(Data!DG:DG,"&gt;0")=0,"",COUNTIF(Data!DG:DG,1)/COUNTIF(Data!DG:DG,"&gt;0"))</f>
      </c>
    </row>
    <row r="76" spans="1:4" s="28" customFormat="1" ht="12.75" customHeight="1">
      <c r="A76" s="132"/>
      <c r="B76" s="4" t="s">
        <v>83</v>
      </c>
      <c r="C76" s="14">
        <f>COUNTIF(Data!DG:DG,2)</f>
        <v>0</v>
      </c>
      <c r="D76" s="5">
        <f>IF(COUNTIF(Data!DG:DG,"&gt;0")=0,"",COUNTIF(Data!DG:DG,2)/COUNTIF(Data!DG:DG,"&gt;0"))</f>
      </c>
    </row>
    <row r="77" spans="1:4" s="28" customFormat="1" ht="12.75" customHeight="1">
      <c r="A77" s="132"/>
      <c r="B77" s="4" t="s">
        <v>308</v>
      </c>
      <c r="C77" s="14">
        <f>COUNTIF(Data!DG:DG,3)</f>
        <v>0</v>
      </c>
      <c r="D77" s="5">
        <f>IF(COUNTIF(Data!DG:DG,"&gt;0")=0,"",COUNTIF(Data!DG:DG,3)/COUNTIF(Data!DG:DG,"&gt;0"))</f>
      </c>
    </row>
    <row r="78" spans="1:4" s="28" customFormat="1" ht="12.75" customHeight="1">
      <c r="A78" s="132"/>
      <c r="B78" s="4" t="s">
        <v>309</v>
      </c>
      <c r="C78" s="14">
        <f>COUNTIF(Data!DG:DG,4)</f>
        <v>0</v>
      </c>
      <c r="D78" s="5">
        <f>IF(COUNTIF(Data!DG:DG,"&gt;0")=0,"",COUNTIF(Data!DG:DG,4)/COUNTIF(Data!DG:DG,"&gt;0"))</f>
      </c>
    </row>
    <row r="79" spans="1:4" s="28" customFormat="1" ht="12.75" customHeight="1">
      <c r="A79" s="132"/>
      <c r="B79" s="4" t="s">
        <v>84</v>
      </c>
      <c r="C79" s="14">
        <f>COUNTIF(Data!DG:DG,5)</f>
        <v>0</v>
      </c>
      <c r="D79" s="5">
        <f>IF(COUNTIF(Data!DG:DG,"&gt;0")=0,"",COUNTIF(Data!DG:DG,5)/COUNTIF(Data!DG:DG,"&gt;0"))</f>
      </c>
    </row>
    <row r="80" spans="1:4" s="28" customFormat="1" ht="12.75" customHeight="1">
      <c r="A80" s="132"/>
      <c r="B80" s="4" t="s">
        <v>85</v>
      </c>
      <c r="C80" s="14">
        <f>COUNTIF(Data!DG:DG,6)</f>
        <v>0</v>
      </c>
      <c r="D80" s="5">
        <f>IF(COUNTIF(Data!DG:DG,"&gt;0")=0,"",COUNTIF(Data!DG:DG,6)/COUNTIF(Data!DG:DG,"&gt;0"))</f>
      </c>
    </row>
    <row r="81" spans="1:4" s="28" customFormat="1" ht="12.75" customHeight="1">
      <c r="A81" s="132"/>
      <c r="B81" s="4" t="s">
        <v>86</v>
      </c>
      <c r="C81" s="14">
        <f>COUNTIF(Data!DG:DG,7)</f>
        <v>0</v>
      </c>
      <c r="D81" s="5">
        <f>IF(COUNTIF(Data!DG:DG,"&gt;0")=0,"",COUNTIF(Data!DG:DG,7)/COUNTIF(Data!DG:DG,"&gt;0"))</f>
      </c>
    </row>
    <row r="82" spans="1:4" s="28" customFormat="1" ht="12.75" customHeight="1">
      <c r="A82" s="132"/>
      <c r="B82" s="4" t="s">
        <v>310</v>
      </c>
      <c r="C82" s="14">
        <f>COUNTIF(Data!DG:DG,8)</f>
        <v>0</v>
      </c>
      <c r="D82" s="5">
        <f>IF(COUNTIF(Data!DG:DG,"&gt;0")=0,"",COUNTIF(Data!DG:DG,8)/COUNTIF(Data!DG:DG,"&gt;0"))</f>
      </c>
    </row>
    <row r="83" spans="1:4" s="28" customFormat="1" ht="12.75" customHeight="1">
      <c r="A83" s="132"/>
      <c r="B83" s="4" t="s">
        <v>87</v>
      </c>
      <c r="C83" s="14">
        <f>COUNTIF(Data!DG:DG,9)</f>
        <v>0</v>
      </c>
      <c r="D83" s="5">
        <f>IF(COUNTIF(Data!DG:DG,"&gt;0")=0,"",COUNTIF(Data!DG:DG,9)/COUNTIF(Data!DG:DG,"&gt;0"))</f>
      </c>
    </row>
    <row r="84" spans="1:4" s="28" customFormat="1" ht="12.75" customHeight="1">
      <c r="A84" s="132"/>
      <c r="B84" s="4" t="s">
        <v>88</v>
      </c>
      <c r="C84" s="14">
        <f>COUNTIF(Data!DG:DG,10)</f>
        <v>0</v>
      </c>
      <c r="D84" s="5">
        <f>IF(COUNTIF(Data!DG:DG,"&gt;0")=0,"",COUNTIF(Data!DG:DG,10)/COUNTIF(Data!DG:DG,"&gt;0"))</f>
      </c>
    </row>
    <row r="85" spans="1:4" s="28" customFormat="1" ht="12.75" customHeight="1">
      <c r="A85" s="132"/>
      <c r="B85" s="4" t="s">
        <v>89</v>
      </c>
      <c r="C85" s="14">
        <f>COUNTIF(Data!DG:DG,11)</f>
        <v>0</v>
      </c>
      <c r="D85" s="5">
        <f>IF(COUNTIF(Data!DG:DG,"&gt;0")=0,"",COUNTIF(Data!DG:DG,11)/COUNTIF(Data!DG:DG,"&gt;0"))</f>
      </c>
    </row>
    <row r="86" spans="1:4" s="28" customFormat="1" ht="12.75" customHeight="1">
      <c r="A86" s="132"/>
      <c r="B86" s="4" t="s">
        <v>32</v>
      </c>
      <c r="C86" s="14">
        <f>COUNTIF(Data!DG:DG,12)</f>
        <v>0</v>
      </c>
      <c r="D86" s="5">
        <f>IF(COUNTIF(Data!DG:DG,"&gt;0")=0,"",COUNTIF(Data!DG:DG,12)/COUNTIF(Data!DG:DG,"&gt;0"))</f>
      </c>
    </row>
    <row r="87" spans="1:4" s="28" customFormat="1" ht="12.75" customHeight="1">
      <c r="A87" s="132"/>
      <c r="B87" s="4" t="s">
        <v>90</v>
      </c>
      <c r="C87" s="14">
        <f>COUNTIF(Data!DG:DG,13)</f>
        <v>0</v>
      </c>
      <c r="D87" s="5">
        <f>IF(COUNTIF(Data!DG:DG,"&gt;0")=0,"",COUNTIF(Data!DG:DG,13)/COUNTIF(Data!DG:DG,"&gt;0"))</f>
      </c>
    </row>
    <row r="88" spans="1:4" s="28" customFormat="1" ht="12.75" customHeight="1">
      <c r="A88" s="132"/>
      <c r="B88" s="4" t="s">
        <v>92</v>
      </c>
      <c r="C88" s="14">
        <f>COUNTIF(Data!DG:DG,14)</f>
        <v>0</v>
      </c>
      <c r="D88" s="5">
        <f>IF(COUNTIF(Data!DG:DG,"&gt;0")=0,"",COUNTIF(Data!DG:DG,14)/COUNTIF(Data!DG:DG,"&gt;0"))</f>
      </c>
    </row>
    <row r="89" spans="1:4" s="28" customFormat="1" ht="12.75" customHeight="1">
      <c r="A89" s="132"/>
      <c r="B89" s="4" t="s">
        <v>91</v>
      </c>
      <c r="C89" s="14">
        <f>COUNTIF(Data!DG:DG,15)</f>
        <v>0</v>
      </c>
      <c r="D89" s="5">
        <f>IF(COUNTIF(Data!DG:DG,"&gt;0")=0,"",COUNTIF(Data!DG:DG,15)/COUNTIF(Data!DG:DG,"&gt;0"))</f>
      </c>
    </row>
    <row r="90" spans="1:4" s="28" customFormat="1" ht="12.75" customHeight="1">
      <c r="A90" s="132"/>
      <c r="B90" s="4" t="s">
        <v>311</v>
      </c>
      <c r="C90" s="14">
        <f>COUNTIF(Data!DG:DG,16)</f>
        <v>0</v>
      </c>
      <c r="D90" s="5">
        <f>IF(COUNTIF(Data!DG:DG,"&gt;0")=0,"",COUNTIF(Data!DG:DG,16)/COUNTIF(Data!DG:DG,"&gt;0"))</f>
      </c>
    </row>
    <row r="91" spans="1:4" s="28" customFormat="1" ht="12.75" customHeight="1">
      <c r="A91" s="132"/>
      <c r="B91" s="4" t="s">
        <v>312</v>
      </c>
      <c r="C91" s="14">
        <f>COUNTIF(Data!DG:DG,17)</f>
        <v>0</v>
      </c>
      <c r="D91" s="5">
        <f>IF(COUNTIF(Data!DG:DG,"&gt;0")=0,"",COUNTIF(Data!DG:DG,17)/COUNTIF(Data!DG:DG,"&gt;0"))</f>
      </c>
    </row>
    <row r="92" spans="1:4" s="28" customFormat="1" ht="12.75" customHeight="1">
      <c r="A92" s="132"/>
      <c r="B92" s="4" t="s">
        <v>258</v>
      </c>
      <c r="C92" s="14">
        <f>COUNTIF(Data!DG:DG,18)</f>
        <v>0</v>
      </c>
      <c r="D92" s="5">
        <f>IF(COUNTIF(Data!DG:DG,"&gt;0")=0,"",COUNTIF(Data!DG:DG,17)/COUNTIF(Data!DG:DG,"&gt;0"))</f>
      </c>
    </row>
    <row r="93" spans="1:4" s="28" customFormat="1" ht="12.75" customHeight="1">
      <c r="A93" s="132"/>
      <c r="B93" s="6" t="s">
        <v>4</v>
      </c>
      <c r="C93" s="4">
        <f>COUNTIF(Data!DG:DG,".")</f>
        <v>0</v>
      </c>
      <c r="D93" s="5"/>
    </row>
    <row r="94" spans="1:4" s="28" customFormat="1" ht="12.75" customHeight="1">
      <c r="A94" s="132"/>
      <c r="B94" s="4"/>
      <c r="C94" s="4"/>
      <c r="D94" s="5"/>
    </row>
    <row r="95" spans="1:4" s="11" customFormat="1" ht="12.75" customHeight="1">
      <c r="A95" s="102" t="s">
        <v>426</v>
      </c>
      <c r="B95" s="7" t="s">
        <v>313</v>
      </c>
      <c r="C95" s="7">
        <f>COUNTIF(Data!DH:DH,1)</f>
        <v>0</v>
      </c>
      <c r="D95" s="8">
        <f>IF(COUNTIF(Data!DH:DH,"&gt;0")=0,"",COUNTIF(Data!DH:DH,1)/COUNTIF(Data!DH:DH,"&gt;0"))</f>
      </c>
    </row>
    <row r="96" spans="1:4" s="11" customFormat="1" ht="12.75" customHeight="1">
      <c r="A96" s="102"/>
      <c r="B96" s="7" t="s">
        <v>314</v>
      </c>
      <c r="C96" s="7">
        <f>COUNTIF(Data!DH:DH,2)</f>
        <v>0</v>
      </c>
      <c r="D96" s="8">
        <f>IF(COUNTIF(Data!DH:DH,"&gt;0")=0,"",COUNTIF(Data!DH:DH,2)/COUNTIF(Data!DH:DH,"&gt;0"))</f>
      </c>
    </row>
    <row r="97" spans="1:4" s="11" customFormat="1" ht="12.75" customHeight="1">
      <c r="A97" s="102"/>
      <c r="B97" s="7" t="s">
        <v>315</v>
      </c>
      <c r="C97" s="7">
        <f>COUNTIF(Data!DH:DH,3)</f>
        <v>0</v>
      </c>
      <c r="D97" s="8">
        <f>IF(COUNTIF(Data!DH:DH,"&gt;0")=0,"",COUNTIF(Data!DH:DH,3)/COUNTIF(Data!DH:DH,"&gt;0"))</f>
      </c>
    </row>
    <row r="98" spans="1:4" s="11" customFormat="1" ht="12.75" customHeight="1">
      <c r="A98" s="102"/>
      <c r="B98" s="7" t="s">
        <v>316</v>
      </c>
      <c r="C98" s="7">
        <f>COUNTIF(Data!DH:DH,4)</f>
        <v>0</v>
      </c>
      <c r="D98" s="8">
        <f>IF(COUNTIF(Data!DH:DH,"&gt;0")=0,"",COUNTIF(Data!DH:DH,4)/COUNTIF(Data!DH:DH,"&gt;0"))</f>
      </c>
    </row>
    <row r="99" spans="1:4" s="11" customFormat="1" ht="12.75" customHeight="1">
      <c r="A99" s="102"/>
      <c r="B99" s="7" t="s">
        <v>317</v>
      </c>
      <c r="C99" s="7">
        <f>COUNTIF(Data!DH:DH,5)</f>
        <v>0</v>
      </c>
      <c r="D99" s="8">
        <f>IF(COUNTIF(Data!DH:DH,"&gt;0")=0,"",COUNTIF(Data!DH:DH,5)/COUNTIF(Data!DH:DH,"&gt;0"))</f>
      </c>
    </row>
    <row r="100" spans="1:4" s="11" customFormat="1" ht="12.75" customHeight="1">
      <c r="A100" s="102"/>
      <c r="B100" s="7" t="s">
        <v>318</v>
      </c>
      <c r="C100" s="7">
        <f>COUNTIF(Data!DH:DH,6)</f>
        <v>0</v>
      </c>
      <c r="D100" s="8">
        <f>IF(COUNTIF(Data!DH:DH,"&gt;0")=0,"",COUNTIF(Data!DH:DH,6)/COUNTIF(Data!DH:DH,"&gt;0"))</f>
      </c>
    </row>
    <row r="101" spans="1:4" s="11" customFormat="1" ht="12.75" customHeight="1">
      <c r="A101" s="102"/>
      <c r="B101" s="7" t="s">
        <v>319</v>
      </c>
      <c r="C101" s="7">
        <f>COUNTIF(Data!DH:DH,7)</f>
        <v>0</v>
      </c>
      <c r="D101" s="8">
        <f>IF(COUNTIF(Data!DH:DH,"&gt;0")=0,"",COUNTIF(Data!DH:DH,7)/COUNTIF(Data!DH:DH,"&gt;0"))</f>
      </c>
    </row>
    <row r="102" spans="1:4" s="11" customFormat="1" ht="12.75" customHeight="1">
      <c r="A102" s="102"/>
      <c r="B102" s="7" t="s">
        <v>320</v>
      </c>
      <c r="C102" s="7">
        <f>COUNTIF(Data!DH:DH,8)</f>
        <v>0</v>
      </c>
      <c r="D102" s="8">
        <f>IF(COUNTIF(Data!DH:DH,"&gt;0")=0,"",COUNTIF(Data!DH:DH,8)/COUNTIF(Data!DH:DH,"&gt;0"))</f>
      </c>
    </row>
    <row r="103" spans="1:4" s="11" customFormat="1" ht="12.75" customHeight="1">
      <c r="A103" s="102"/>
      <c r="B103" s="7" t="s">
        <v>321</v>
      </c>
      <c r="C103" s="7">
        <f>COUNTIF(Data!DH:DH,9)</f>
        <v>0</v>
      </c>
      <c r="D103" s="8">
        <f>IF(COUNTIF(Data!DH:DH,"&gt;0")=0,"",COUNTIF(Data!DH:DH,9)/COUNTIF(Data!DH:DH,"&gt;0"))</f>
      </c>
    </row>
    <row r="104" spans="1:4" s="11" customFormat="1" ht="12.75" customHeight="1">
      <c r="A104" s="102"/>
      <c r="B104" s="11" t="s">
        <v>4</v>
      </c>
      <c r="C104" s="7">
        <f>COUNTIF(Data!DH:DH,".")</f>
        <v>0</v>
      </c>
      <c r="D104" s="8"/>
    </row>
    <row r="105" spans="1:4" s="11" customFormat="1" ht="12.75" customHeight="1">
      <c r="A105" s="52"/>
      <c r="C105" s="16"/>
      <c r="D105" s="48"/>
    </row>
    <row r="106" spans="1:4" s="28" customFormat="1" ht="12.75" customHeight="1">
      <c r="A106" s="107" t="s">
        <v>427</v>
      </c>
      <c r="B106" s="4" t="s">
        <v>322</v>
      </c>
      <c r="C106" s="14">
        <f>COUNTIF(Data!DI:DI,1)</f>
        <v>0</v>
      </c>
      <c r="D106" s="5">
        <f>IF(COUNTIF(Data!DI:DI,"&gt;0")=0,"",COUNTIF(Data!DI:DI,1)/COUNTIF(Data!DI:DI,"&gt;0"))</f>
      </c>
    </row>
    <row r="107" spans="1:4" s="28" customFormat="1" ht="12.75" customHeight="1">
      <c r="A107" s="107"/>
      <c r="B107" s="4" t="s">
        <v>323</v>
      </c>
      <c r="C107" s="14">
        <f>COUNTIF(Data!DI:DI,2)</f>
        <v>0</v>
      </c>
      <c r="D107" s="5">
        <f>IF(COUNTIF(Data!DI:DI,"&gt;0")=0,"",COUNTIF(Data!DI:DI,2)/COUNTIF(Data!DI:DI,"&gt;0"))</f>
      </c>
    </row>
    <row r="108" spans="1:4" s="28" customFormat="1" ht="12.75" customHeight="1">
      <c r="A108" s="107"/>
      <c r="B108" s="4" t="s">
        <v>324</v>
      </c>
      <c r="C108" s="14">
        <f>COUNTIF(Data!DI:DI,3)</f>
        <v>0</v>
      </c>
      <c r="D108" s="5">
        <f>IF(COUNTIF(Data!DI:DI,"&gt;0")=0,"",COUNTIF(Data!DI:DI,3)/COUNTIF(Data!DI:DI,"&gt;0"))</f>
      </c>
    </row>
    <row r="109" spans="1:4" s="28" customFormat="1" ht="12.75" customHeight="1">
      <c r="A109" s="107"/>
      <c r="B109" s="4" t="s">
        <v>320</v>
      </c>
      <c r="C109" s="14">
        <f>COUNTIF(Data!DI:DI,4)</f>
        <v>0</v>
      </c>
      <c r="D109" s="5">
        <f>IF(COUNTIF(Data!DI:DI,"&gt;0")=0,"",COUNTIF(Data!DI:DI,4)/COUNTIF(Data!DI:DI,"&gt;0"))</f>
      </c>
    </row>
    <row r="110" spans="1:4" s="28" customFormat="1" ht="12.75" customHeight="1">
      <c r="A110" s="107"/>
      <c r="B110" s="4" t="s">
        <v>321</v>
      </c>
      <c r="C110" s="14">
        <f>COUNTIF(Data!DI:DI,5)</f>
        <v>0</v>
      </c>
      <c r="D110" s="5">
        <f>IF(COUNTIF(Data!DI:DI,"&gt;0")=0,"",COUNTIF(Data!DI:DI,5)/COUNTIF(Data!DI:DI,"&gt;0"))</f>
      </c>
    </row>
    <row r="111" spans="1:4" s="28" customFormat="1" ht="12.75" customHeight="1">
      <c r="A111" s="107"/>
      <c r="B111" s="28" t="s">
        <v>4</v>
      </c>
      <c r="C111" s="4">
        <f>COUNTIF(Data!DI:DI,".")</f>
        <v>0</v>
      </c>
      <c r="D111" s="4"/>
    </row>
    <row r="116" spans="2:6" ht="12.75" customHeight="1">
      <c r="B116" s="38"/>
      <c r="C116" s="38"/>
      <c r="D116" s="38"/>
      <c r="E116" s="38"/>
      <c r="F116" s="38"/>
    </row>
    <row r="117" spans="2:6" ht="12.75" customHeight="1">
      <c r="B117" s="38"/>
      <c r="C117" s="38"/>
      <c r="D117" s="38"/>
      <c r="E117" s="38"/>
      <c r="F117" s="38"/>
    </row>
    <row r="118" spans="2:6" ht="12.75" customHeight="1">
      <c r="B118" s="38"/>
      <c r="C118" s="38"/>
      <c r="D118" s="38"/>
      <c r="E118" s="38"/>
      <c r="F118" s="38"/>
    </row>
    <row r="119" spans="2:6" ht="12.75" customHeight="1">
      <c r="B119" s="38"/>
      <c r="C119" s="38"/>
      <c r="D119" s="38"/>
      <c r="E119" s="38"/>
      <c r="F119" s="38"/>
    </row>
    <row r="120" spans="2:6" ht="12.75" customHeight="1">
      <c r="B120" s="38"/>
      <c r="C120" s="38"/>
      <c r="D120" s="38"/>
      <c r="E120" s="38"/>
      <c r="F120" s="38"/>
    </row>
    <row r="121" spans="2:6" ht="12.75" customHeight="1">
      <c r="B121" s="38"/>
      <c r="C121" s="38"/>
      <c r="D121" s="38"/>
      <c r="E121" s="38"/>
      <c r="F121" s="38"/>
    </row>
    <row r="122" spans="2:6" ht="12.75" customHeight="1">
      <c r="B122" s="38"/>
      <c r="C122" s="38"/>
      <c r="D122" s="38"/>
      <c r="E122" s="38"/>
      <c r="F122" s="38"/>
    </row>
    <row r="123" spans="2:6" ht="12.75" customHeight="1">
      <c r="B123" s="38"/>
      <c r="C123" s="38"/>
      <c r="D123" s="38"/>
      <c r="E123" s="38"/>
      <c r="F123" s="38"/>
    </row>
    <row r="124" spans="2:6" ht="12.75" customHeight="1">
      <c r="B124" s="38"/>
      <c r="C124" s="38"/>
      <c r="D124" s="38"/>
      <c r="E124" s="38"/>
      <c r="F124" s="38"/>
    </row>
    <row r="125" spans="2:6" ht="12.75" customHeight="1">
      <c r="B125" s="38"/>
      <c r="C125" s="38"/>
      <c r="D125" s="38"/>
      <c r="E125" s="38"/>
      <c r="F125" s="38"/>
    </row>
    <row r="126" spans="2:6" ht="12.75" customHeight="1">
      <c r="B126" s="38"/>
      <c r="C126" s="38"/>
      <c r="D126" s="38"/>
      <c r="E126" s="38"/>
      <c r="F126" s="38"/>
    </row>
    <row r="127" spans="2:6" ht="12.75" customHeight="1">
      <c r="B127" s="38"/>
      <c r="C127" s="38"/>
      <c r="D127" s="38"/>
      <c r="E127" s="38"/>
      <c r="F127" s="38"/>
    </row>
    <row r="145" spans="2:6" s="38" customFormat="1" ht="12.75" customHeight="1">
      <c r="B145" s="24"/>
      <c r="C145" s="24"/>
      <c r="D145" s="25"/>
      <c r="E145" s="24"/>
      <c r="F145" s="24"/>
    </row>
    <row r="146" spans="2:6" s="38" customFormat="1" ht="12.75" customHeight="1">
      <c r="B146" s="24"/>
      <c r="C146" s="24"/>
      <c r="D146" s="25"/>
      <c r="E146" s="24"/>
      <c r="F146" s="24"/>
    </row>
    <row r="147" spans="2:6" s="38" customFormat="1" ht="12.75" customHeight="1">
      <c r="B147" s="24"/>
      <c r="C147" s="24"/>
      <c r="D147" s="25"/>
      <c r="E147" s="24"/>
      <c r="F147" s="24"/>
    </row>
    <row r="148" spans="2:6" s="38" customFormat="1" ht="12.75" customHeight="1">
      <c r="B148" s="24"/>
      <c r="C148" s="24"/>
      <c r="D148" s="25"/>
      <c r="E148" s="24"/>
      <c r="F148" s="24"/>
    </row>
    <row r="149" spans="2:6" s="38" customFormat="1" ht="12.75" customHeight="1">
      <c r="B149" s="24"/>
      <c r="C149" s="24"/>
      <c r="D149" s="25"/>
      <c r="E149" s="24"/>
      <c r="F149" s="24"/>
    </row>
    <row r="150" spans="2:6" s="38" customFormat="1" ht="12.75" customHeight="1">
      <c r="B150" s="24"/>
      <c r="C150" s="24"/>
      <c r="D150" s="25"/>
      <c r="E150" s="24"/>
      <c r="F150" s="24"/>
    </row>
    <row r="151" spans="2:6" s="38" customFormat="1" ht="12.75" customHeight="1">
      <c r="B151" s="24"/>
      <c r="C151" s="24"/>
      <c r="D151" s="25"/>
      <c r="E151" s="24"/>
      <c r="F151" s="24"/>
    </row>
    <row r="152" spans="2:6" s="38" customFormat="1" ht="12.75" customHeight="1">
      <c r="B152" s="24"/>
      <c r="C152" s="24"/>
      <c r="D152" s="25"/>
      <c r="E152" s="24"/>
      <c r="F152" s="24"/>
    </row>
    <row r="153" spans="2:6" s="38" customFormat="1" ht="12.75" customHeight="1">
      <c r="B153" s="24"/>
      <c r="C153" s="24"/>
      <c r="D153" s="25"/>
      <c r="E153" s="24"/>
      <c r="F153" s="24"/>
    </row>
    <row r="154" spans="2:6" s="38" customFormat="1" ht="12.75" customHeight="1">
      <c r="B154" s="24"/>
      <c r="C154" s="24"/>
      <c r="D154" s="25"/>
      <c r="E154" s="24"/>
      <c r="F154" s="24"/>
    </row>
    <row r="155" spans="2:6" s="38" customFormat="1" ht="12.75" customHeight="1">
      <c r="B155" s="24"/>
      <c r="C155" s="24"/>
      <c r="D155" s="25"/>
      <c r="E155" s="24"/>
      <c r="F155" s="24"/>
    </row>
    <row r="156" spans="2:6" s="38" customFormat="1" ht="12.75" customHeight="1">
      <c r="B156" s="24"/>
      <c r="C156" s="24"/>
      <c r="D156" s="25"/>
      <c r="E156" s="24"/>
      <c r="F156" s="24"/>
    </row>
  </sheetData>
  <sheetProtection/>
  <mergeCells count="9">
    <mergeCell ref="A59:A62"/>
    <mergeCell ref="A67:A70"/>
    <mergeCell ref="A63:A66"/>
    <mergeCell ref="A75:A94"/>
    <mergeCell ref="A106:A111"/>
    <mergeCell ref="A8:A11"/>
    <mergeCell ref="A95:A104"/>
    <mergeCell ref="A12:A14"/>
    <mergeCell ref="A71:A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42.8515625" style="36" customWidth="1"/>
    <col min="2" max="2" width="60.7109375" style="24" customWidth="1"/>
    <col min="3" max="3" width="15.7109375" style="24" customWidth="1"/>
    <col min="4" max="4" width="20.7109375" style="25" customWidth="1"/>
    <col min="5" max="16384" width="9.140625" style="24" customWidth="1"/>
  </cols>
  <sheetData>
    <row r="1" spans="1:4" s="3" customFormat="1" ht="24" customHeight="1">
      <c r="A1" s="35" t="s">
        <v>0</v>
      </c>
      <c r="B1" s="2" t="s">
        <v>1</v>
      </c>
      <c r="C1" s="2" t="s">
        <v>2</v>
      </c>
      <c r="D1" s="18" t="s">
        <v>3</v>
      </c>
    </row>
    <row r="2" spans="1:5" s="28" customFormat="1" ht="15" customHeight="1">
      <c r="A2" s="98" t="s">
        <v>202</v>
      </c>
      <c r="B2" s="4" t="s">
        <v>194</v>
      </c>
      <c r="C2" s="23">
        <f>COUNTIF(Data!W:W,1)</f>
        <v>0</v>
      </c>
      <c r="D2" s="5">
        <f>IF(COUNTIF(Data!W:W,"&gt;0")=0,"",COUNTIF(Data!W:W,1)/COUNTIF(Data!W:W,"&gt;0"))</f>
      </c>
      <c r="E2" s="10"/>
    </row>
    <row r="3" spans="1:5" s="28" customFormat="1" ht="15" customHeight="1">
      <c r="A3" s="99"/>
      <c r="B3" s="4" t="s">
        <v>33</v>
      </c>
      <c r="C3" s="23">
        <f>COUNTIF(Data!W:W,2)</f>
        <v>0</v>
      </c>
      <c r="D3" s="5">
        <f>IF(COUNTIF(Data!W:W,"&gt;0")=0,"",COUNTIF(Data!W:W,2)/COUNTIF(Data!W:W,"&gt;0"))</f>
      </c>
      <c r="E3" s="10"/>
    </row>
    <row r="4" spans="1:5" s="28" customFormat="1" ht="15" customHeight="1">
      <c r="A4" s="99"/>
      <c r="B4" s="4" t="s">
        <v>123</v>
      </c>
      <c r="C4" s="23">
        <f>COUNTIF(Data!W:W,3)</f>
        <v>0</v>
      </c>
      <c r="D4" s="5">
        <f>IF(COUNTIF(Data!W:W,"&gt;0")=0,"",COUNTIF(Data!W:W,3)/COUNTIF(Data!W:W,"&gt;0"))</f>
      </c>
      <c r="E4" s="10"/>
    </row>
    <row r="5" spans="1:5" s="28" customFormat="1" ht="15" customHeight="1">
      <c r="A5" s="100"/>
      <c r="B5" s="6" t="s">
        <v>4</v>
      </c>
      <c r="C5" s="23">
        <f>COUNTIF(Data!W:W,".")</f>
        <v>0</v>
      </c>
      <c r="D5" s="5"/>
      <c r="E5" s="10"/>
    </row>
    <row r="6" spans="1:5" s="28" customFormat="1" ht="15" customHeight="1">
      <c r="A6" s="100"/>
      <c r="B6" s="4"/>
      <c r="C6" s="23"/>
      <c r="D6" s="5"/>
      <c r="E6" s="10"/>
    </row>
    <row r="7" spans="1:5" s="82" customFormat="1" ht="15" customHeight="1">
      <c r="A7" s="102" t="s">
        <v>278</v>
      </c>
      <c r="B7" s="79" t="s">
        <v>8</v>
      </c>
      <c r="C7" s="79">
        <f>COUNTIF(Data!X:X,1)</f>
        <v>0</v>
      </c>
      <c r="D7" s="80">
        <f>IF(COUNTIF(Data!X:X,"&gt;0")=0,"",COUNTIF(Data!X:X,1)/COUNTIF(Data!X:X,"&gt;0"))</f>
      </c>
      <c r="E7" s="81"/>
    </row>
    <row r="8" spans="1:5" s="82" customFormat="1" ht="15" customHeight="1">
      <c r="A8" s="102"/>
      <c r="B8" s="79" t="s">
        <v>7</v>
      </c>
      <c r="C8" s="79">
        <f>COUNTIF(Data!X:X,2)</f>
        <v>0</v>
      </c>
      <c r="D8" s="80">
        <f>IF(COUNTIF(Data!X:X,"&gt;0")=0,"",COUNTIF(Data!X:X,2)/COUNTIF(Data!X:X,"&gt;0"))</f>
      </c>
      <c r="E8" s="81"/>
    </row>
    <row r="9" spans="1:5" s="82" customFormat="1" ht="15" customHeight="1">
      <c r="A9" s="102"/>
      <c r="B9" s="83" t="s">
        <v>4</v>
      </c>
      <c r="C9" s="79">
        <f>COUNTIF(Data!X:X,".")</f>
        <v>0</v>
      </c>
      <c r="D9" s="80"/>
      <c r="E9" s="81"/>
    </row>
    <row r="10" spans="1:5" s="82" customFormat="1" ht="26.25" customHeight="1">
      <c r="A10" s="102"/>
      <c r="B10" s="79"/>
      <c r="C10" s="79"/>
      <c r="D10" s="80"/>
      <c r="E10" s="81"/>
    </row>
    <row r="11" spans="1:5" s="28" customFormat="1" ht="15" customHeight="1">
      <c r="A11" s="97" t="s">
        <v>279</v>
      </c>
      <c r="B11" s="4" t="s">
        <v>129</v>
      </c>
      <c r="C11" s="23">
        <f>COUNTIF(Data!Y:Y,1)</f>
        <v>0</v>
      </c>
      <c r="D11" s="5">
        <f>IF(COUNTIF(Data!Y:Y,"&gt;0")=0,"",COUNTIF(Data!Y:Y,1)/COUNTIF(Data!Y:Y,"&gt;0"))</f>
      </c>
      <c r="E11" s="10"/>
    </row>
    <row r="12" spans="1:5" s="28" customFormat="1" ht="15" customHeight="1">
      <c r="A12" s="97"/>
      <c r="B12" s="4" t="s">
        <v>195</v>
      </c>
      <c r="C12" s="23">
        <f>COUNTIF(Data!Y:Y,2)</f>
        <v>0</v>
      </c>
      <c r="D12" s="5">
        <f>IF(COUNTIF(Data!Y:Y,"&gt;0")=0,"",COUNTIF(Data!Y:Y,2)/COUNTIF(Data!Y:Y,"&gt;0"))</f>
      </c>
      <c r="E12" s="10"/>
    </row>
    <row r="13" spans="1:5" s="28" customFormat="1" ht="15" customHeight="1">
      <c r="A13" s="97"/>
      <c r="B13" s="4" t="s">
        <v>20</v>
      </c>
      <c r="C13" s="23">
        <f>COUNTIF(Data!Y:Y,3)</f>
        <v>0</v>
      </c>
      <c r="D13" s="5">
        <f>IF(COUNTIF(Data!Y:Y,"&gt;0")=0,"",COUNTIF(Data!Y:Y,3)/COUNTIF(Data!Y:Y,"&gt;0"))</f>
      </c>
      <c r="E13" s="10"/>
    </row>
    <row r="14" spans="1:5" s="28" customFormat="1" ht="15" customHeight="1">
      <c r="A14" s="97"/>
      <c r="B14" s="4" t="s">
        <v>196</v>
      </c>
      <c r="C14" s="23">
        <f>COUNTIF(Data!Y:Y,4)</f>
        <v>0</v>
      </c>
      <c r="D14" s="5">
        <f>IF(COUNTIF(Data!Y:Y,"&gt;0")=0,"",COUNTIF(Data!Y:Y,4)/COUNTIF(Data!Y:Y,"&gt;0"))</f>
      </c>
      <c r="E14" s="10"/>
    </row>
    <row r="15" spans="1:5" s="28" customFormat="1" ht="15" customHeight="1">
      <c r="A15" s="97"/>
      <c r="B15" s="4" t="s">
        <v>252</v>
      </c>
      <c r="C15" s="23">
        <f>COUNTIF(Data!Y:Y,5)</f>
        <v>0</v>
      </c>
      <c r="D15" s="5">
        <f>IF(COUNTIF(Data!Y:Y,"&gt;0")=0,"",COUNTIF(Data!Y:Y,5)/COUNTIF(Data!Y:Y,"&gt;0"))</f>
      </c>
      <c r="E15" s="10"/>
    </row>
    <row r="16" spans="1:5" s="28" customFormat="1" ht="15" customHeight="1">
      <c r="A16" s="97"/>
      <c r="B16" s="6" t="s">
        <v>4</v>
      </c>
      <c r="C16" s="23">
        <f>COUNTIF(Data!Y:Y,".")</f>
        <v>0</v>
      </c>
      <c r="D16" s="5"/>
      <c r="E16" s="10"/>
    </row>
    <row r="17" spans="1:5" s="28" customFormat="1" ht="15" customHeight="1">
      <c r="A17" s="97"/>
      <c r="B17" s="4"/>
      <c r="C17" s="23"/>
      <c r="D17" s="5"/>
      <c r="E17" s="10"/>
    </row>
    <row r="18" spans="1:5" s="82" customFormat="1" ht="15" customHeight="1">
      <c r="A18" s="102" t="s">
        <v>280</v>
      </c>
      <c r="B18" s="79" t="s">
        <v>5</v>
      </c>
      <c r="C18" s="79">
        <f>COUNTIF(Data!Z:Z,1)</f>
        <v>0</v>
      </c>
      <c r="D18" s="80">
        <f>IF(COUNTIF(Data!Z:Z,"&gt;0")=0,"",COUNTIF(Data!Z:Z,1)/COUNTIF(Data!Z:Z,"&gt;0"))</f>
      </c>
      <c r="E18" s="81"/>
    </row>
    <row r="19" spans="1:5" s="82" customFormat="1" ht="15" customHeight="1">
      <c r="A19" s="102"/>
      <c r="B19" s="79" t="s">
        <v>6</v>
      </c>
      <c r="C19" s="79">
        <f>COUNTIF(Data!Z:Z,2)</f>
        <v>0</v>
      </c>
      <c r="D19" s="80">
        <f>IF(COUNTIF(Data!Z:Z,"&gt;0")=0,"",COUNTIF(Data!Z:Z,2)/COUNTIF(Data!Z:Z,"&gt;0"))</f>
      </c>
      <c r="E19" s="81"/>
    </row>
    <row r="20" spans="1:5" s="82" customFormat="1" ht="15" customHeight="1">
      <c r="A20" s="102"/>
      <c r="B20" s="79" t="s">
        <v>7</v>
      </c>
      <c r="C20" s="79">
        <f>COUNTIF(Data!Z:Z,3)</f>
        <v>0</v>
      </c>
      <c r="D20" s="80">
        <f>IF(COUNTIF(Data!Z:Z,"&gt;0")=0,"",COUNTIF(Data!Z:Z,3)/COUNTIF(Data!Z:Z,"&gt;0"))</f>
      </c>
      <c r="E20" s="81"/>
    </row>
    <row r="21" spans="1:5" s="82" customFormat="1" ht="15" customHeight="1">
      <c r="A21" s="102"/>
      <c r="B21" s="79" t="s">
        <v>252</v>
      </c>
      <c r="C21" s="79">
        <f>COUNTIF(Data!Z:Z,4)</f>
        <v>0</v>
      </c>
      <c r="D21" s="80">
        <f>IF(COUNTIF(Data!Z:Z,"&gt;0")=0,"",COUNTIF(Data!Z:Z,4)/COUNTIF(Data!Z:Z,"&gt;0"))</f>
      </c>
      <c r="E21" s="81"/>
    </row>
    <row r="22" spans="1:5" s="82" customFormat="1" ht="15" customHeight="1">
      <c r="A22" s="102"/>
      <c r="B22" s="83" t="s">
        <v>4</v>
      </c>
      <c r="C22" s="79">
        <f>COUNTIF(Data!Z:Z,".")</f>
        <v>0</v>
      </c>
      <c r="D22" s="80"/>
      <c r="E22" s="81"/>
    </row>
    <row r="23" spans="1:5" s="82" customFormat="1" ht="15" customHeight="1">
      <c r="A23" s="102"/>
      <c r="B23" s="79"/>
      <c r="C23" s="79"/>
      <c r="D23" s="80"/>
      <c r="E23" s="81"/>
    </row>
    <row r="24" spans="1:5" s="62" customFormat="1" ht="15" customHeight="1">
      <c r="A24" s="97" t="s">
        <v>339</v>
      </c>
      <c r="B24" s="67" t="s">
        <v>8</v>
      </c>
      <c r="C24" s="67">
        <f>COUNTIF(Data!AA:AA,1)</f>
        <v>0</v>
      </c>
      <c r="D24" s="75">
        <f>IF(COUNTIF(Data!AA:AA,"&gt;0")=0,"",COUNTIF(Data!AA:AA,1)/COUNTIF(Data!AA:AA,"&gt;0"))</f>
      </c>
      <c r="E24" s="77"/>
    </row>
    <row r="25" spans="1:5" s="62" customFormat="1" ht="15" customHeight="1">
      <c r="A25" s="97"/>
      <c r="B25" s="67" t="s">
        <v>271</v>
      </c>
      <c r="C25" s="67">
        <f>COUNTIF(Data!AA:AA,2)</f>
        <v>0</v>
      </c>
      <c r="D25" s="75">
        <f>IF(COUNTIF(Data!AA:AA,"&gt;0")=0,"",COUNTIF(Data!AA:AA,2)/COUNTIF(Data!AA:AA,"&gt;0"))</f>
      </c>
      <c r="E25" s="77"/>
    </row>
    <row r="26" spans="1:5" s="62" customFormat="1" ht="15" customHeight="1">
      <c r="A26" s="97"/>
      <c r="B26" s="67" t="s">
        <v>272</v>
      </c>
      <c r="C26" s="67">
        <f>COUNTIF(Data!AA:AA,3)</f>
        <v>0</v>
      </c>
      <c r="D26" s="75">
        <f>IF(COUNTIF(Data!AA:AA,"&gt;0")=0,"",COUNTIF(Data!AA:AA,3)/COUNTIF(Data!AA:AA,"&gt;0"))</f>
      </c>
      <c r="E26" s="77"/>
    </row>
    <row r="27" spans="1:5" s="62" customFormat="1" ht="15" customHeight="1">
      <c r="A27" s="97"/>
      <c r="B27" s="67" t="s">
        <v>252</v>
      </c>
      <c r="C27" s="67">
        <f>COUNTIF(Data!AA:AA,4)</f>
        <v>0</v>
      </c>
      <c r="D27" s="75">
        <f>IF(COUNTIF(Data!AA:AA,"&gt;0")=0,"",COUNTIF(Data!AA:AA,4)/COUNTIF(Data!AA:AA,"&gt;0"))</f>
      </c>
      <c r="E27" s="77"/>
    </row>
    <row r="28" spans="1:5" s="62" customFormat="1" ht="15" customHeight="1">
      <c r="A28" s="97"/>
      <c r="B28" s="78" t="s">
        <v>4</v>
      </c>
      <c r="C28" s="67">
        <f>COUNTIF(Data!AA:AA,".")</f>
        <v>0</v>
      </c>
      <c r="D28" s="67"/>
      <c r="E28" s="77"/>
    </row>
    <row r="29" spans="1:5" s="62" customFormat="1" ht="15" customHeight="1">
      <c r="A29" s="97"/>
      <c r="B29" s="67"/>
      <c r="C29" s="67"/>
      <c r="D29" s="67"/>
      <c r="E29" s="77"/>
    </row>
    <row r="30" spans="1:5" s="82" customFormat="1" ht="15" customHeight="1">
      <c r="A30" s="103" t="s">
        <v>340</v>
      </c>
      <c r="B30" s="79" t="s">
        <v>253</v>
      </c>
      <c r="C30" s="79">
        <f>COUNTIF(Data!AB:AB,1)</f>
        <v>0</v>
      </c>
      <c r="D30" s="80">
        <f>IF(COUNTIF(Data!AB:AB,"&gt;0")=0,"",COUNTIF(Data!AB:AB,1)/COUNTIF(Data!AB:AB,"&gt;0"))</f>
      </c>
      <c r="E30" s="81"/>
    </row>
    <row r="31" spans="1:5" s="82" customFormat="1" ht="15" customHeight="1">
      <c r="A31" s="103"/>
      <c r="B31" s="79" t="s">
        <v>9</v>
      </c>
      <c r="C31" s="79">
        <f>COUNTIF(Data!AB:AB,2)</f>
        <v>0</v>
      </c>
      <c r="D31" s="80">
        <f>IF(COUNTIF(Data!AB:AB,"&gt;0")=0,"",COUNTIF(Data!AB:AB,2)/COUNTIF(Data!AB:AB,"&gt;0"))</f>
      </c>
      <c r="E31" s="81"/>
    </row>
    <row r="32" spans="1:5" s="82" customFormat="1" ht="15" customHeight="1">
      <c r="A32" s="103"/>
      <c r="B32" s="79" t="s">
        <v>124</v>
      </c>
      <c r="C32" s="79">
        <f>COUNTIF(Data!AB:AB,3)</f>
        <v>0</v>
      </c>
      <c r="D32" s="80">
        <f>IF(COUNTIF(Data!AB:AB,"&gt;0")=0,"",COUNTIF(Data!AB:AB,3)/COUNTIF(Data!AB:AB,"&gt;0"))</f>
      </c>
      <c r="E32" s="81"/>
    </row>
    <row r="33" spans="1:5" s="82" customFormat="1" ht="15" customHeight="1">
      <c r="A33" s="103"/>
      <c r="B33" s="83" t="s">
        <v>4</v>
      </c>
      <c r="C33" s="79">
        <f>COUNTIF(Data!AB:AB,".")</f>
        <v>0</v>
      </c>
      <c r="D33" s="80"/>
      <c r="E33" s="81"/>
    </row>
    <row r="34" spans="1:5" s="82" customFormat="1" ht="15" customHeight="1">
      <c r="A34" s="103"/>
      <c r="B34" s="79"/>
      <c r="C34" s="79"/>
      <c r="D34" s="80"/>
      <c r="E34" s="81"/>
    </row>
    <row r="35" spans="1:5" s="28" customFormat="1" ht="15" customHeight="1">
      <c r="A35" s="97" t="s">
        <v>341</v>
      </c>
      <c r="B35" s="4" t="s">
        <v>7</v>
      </c>
      <c r="C35" s="4">
        <f>COUNTIF(Data!AC:AC,1)</f>
        <v>0</v>
      </c>
      <c r="D35" s="5">
        <f>IF(COUNTIF(Data!AC:AC,"&gt;0")=0,"",COUNTIF(Data!AC:AC,1)/COUNTIF(Data!AC:AC,"&gt;0"))</f>
      </c>
      <c r="E35" s="10"/>
    </row>
    <row r="36" spans="1:5" s="28" customFormat="1" ht="15" customHeight="1">
      <c r="A36" s="97"/>
      <c r="B36" s="4" t="s">
        <v>34</v>
      </c>
      <c r="C36" s="4">
        <f>COUNTIF(Data!AC:AC,2)</f>
        <v>0</v>
      </c>
      <c r="D36" s="5">
        <f>IF(COUNTIF(Data!AC:AC,"&gt;0")=0,"",COUNTIF(Data!AC:AC,2)/COUNTIF(Data!AC:AC,"&gt;0"))</f>
      </c>
      <c r="E36" s="10"/>
    </row>
    <row r="37" spans="1:5" s="28" customFormat="1" ht="15" customHeight="1">
      <c r="A37" s="97"/>
      <c r="B37" s="4" t="s">
        <v>35</v>
      </c>
      <c r="C37" s="4">
        <f>COUNTIF(Data!AC:AC,3)</f>
        <v>0</v>
      </c>
      <c r="D37" s="5">
        <f>IF(COUNTIF(Data!AC:AC,"&gt;0")=0,"",COUNTIF(Data!AC:AC,3)/COUNTIF(Data!AC:AC,"&gt;0"))</f>
      </c>
      <c r="E37" s="10"/>
    </row>
    <row r="38" spans="1:5" s="28" customFormat="1" ht="15" customHeight="1">
      <c r="A38" s="97"/>
      <c r="B38" s="4" t="s">
        <v>36</v>
      </c>
      <c r="C38" s="4">
        <f>COUNTIF(Data!AC:AC,4)</f>
        <v>0</v>
      </c>
      <c r="D38" s="5">
        <f>IF(COUNTIF(Data!AC:AC,"&gt;0")=0,"",COUNTIF(Data!AC:AC,4)/COUNTIF(Data!AC:AC,"&gt;0"))</f>
      </c>
      <c r="E38" s="10"/>
    </row>
    <row r="39" spans="1:5" s="28" customFormat="1" ht="15" customHeight="1">
      <c r="A39" s="97"/>
      <c r="B39" s="6" t="s">
        <v>4</v>
      </c>
      <c r="C39" s="4">
        <f>COUNTIF(Data!AC:AC,".")</f>
        <v>0</v>
      </c>
      <c r="D39" s="5"/>
      <c r="E39" s="10"/>
    </row>
    <row r="40" spans="1:5" s="28" customFormat="1" ht="15" customHeight="1">
      <c r="A40" s="101"/>
      <c r="B40" s="4"/>
      <c r="C40" s="4"/>
      <c r="D40" s="5"/>
      <c r="E40" s="10"/>
    </row>
    <row r="41" spans="1:5" s="82" customFormat="1" ht="15" customHeight="1">
      <c r="A41" s="95" t="s">
        <v>342</v>
      </c>
      <c r="B41" s="79" t="s">
        <v>8</v>
      </c>
      <c r="C41" s="79">
        <f>COUNTIF(Data!AD:AD,1)</f>
        <v>0</v>
      </c>
      <c r="D41" s="80">
        <f>IF(COUNTIF(Data!AD:AD,"&gt;0")=0,"",COUNTIF(Data!AD:AD,1)/COUNTIF(Data!AD:AD,"&gt;0"))</f>
      </c>
      <c r="E41" s="81"/>
    </row>
    <row r="42" spans="1:5" s="82" customFormat="1" ht="15" customHeight="1">
      <c r="A42" s="96"/>
      <c r="B42" s="79" t="s">
        <v>7</v>
      </c>
      <c r="C42" s="79">
        <f>COUNTIF(Data!AD:AD,2)</f>
        <v>0</v>
      </c>
      <c r="D42" s="80">
        <f>IF(COUNTIF(Data!AD:AD,"&gt;0")=0,"",COUNTIF(Data!AD:AD,2)/COUNTIF(Data!AD:AD,"&gt;0"))</f>
      </c>
      <c r="E42" s="81"/>
    </row>
    <row r="43" spans="1:5" s="82" customFormat="1" ht="15" customHeight="1">
      <c r="A43" s="96"/>
      <c r="B43" s="79" t="s">
        <v>252</v>
      </c>
      <c r="C43" s="79">
        <f>COUNTIF(Data!AD:AD,3)</f>
        <v>0</v>
      </c>
      <c r="D43" s="80">
        <f>IF(COUNTIF(Data!AD:AD,"&gt;0")=0,"",COUNTIF(Data!AD:AD,3)/COUNTIF(Data!AD:AD,"&gt;0"))</f>
      </c>
      <c r="E43" s="81"/>
    </row>
    <row r="44" spans="1:5" s="82" customFormat="1" ht="15" customHeight="1">
      <c r="A44" s="96"/>
      <c r="B44" s="83" t="s">
        <v>4</v>
      </c>
      <c r="C44" s="79">
        <f>COUNTIF(Data!AD:AD,".")</f>
        <v>0</v>
      </c>
      <c r="D44" s="80"/>
      <c r="E44" s="81"/>
    </row>
    <row r="45" spans="1:5" s="82" customFormat="1" ht="15" customHeight="1">
      <c r="A45" s="96"/>
      <c r="B45" s="79"/>
      <c r="D45" s="80"/>
      <c r="E45" s="81"/>
    </row>
    <row r="46" spans="1:5" s="62" customFormat="1" ht="15" customHeight="1">
      <c r="A46" s="97" t="s">
        <v>447</v>
      </c>
      <c r="B46" s="67" t="s">
        <v>5</v>
      </c>
      <c r="C46" s="4">
        <f>COUNTIF(Data!AE:AE,1)</f>
        <v>0</v>
      </c>
      <c r="D46" s="5">
        <f>IF(COUNTIF(Data!AE:AE,"&gt;0")=0,"",COUNTIF(Data!AE:AE,1)/COUNTIF(Data!AE:AE,"&gt;0"))</f>
      </c>
      <c r="E46" s="77"/>
    </row>
    <row r="47" spans="1:5" s="62" customFormat="1" ht="15" customHeight="1">
      <c r="A47" s="97"/>
      <c r="B47" s="67" t="s">
        <v>6</v>
      </c>
      <c r="C47" s="4">
        <f>COUNTIF(Data!AE:AE,2)</f>
        <v>0</v>
      </c>
      <c r="D47" s="5">
        <f>IF(COUNTIF(Data!AE:AE,"&gt;0")=0,"",COUNTIF(Data!AE:AE,2)/COUNTIF(Data!AE:AE,"&gt;0"))</f>
      </c>
      <c r="E47" s="77"/>
    </row>
    <row r="48" spans="1:5" s="62" customFormat="1" ht="15" customHeight="1">
      <c r="A48" s="97"/>
      <c r="B48" s="67" t="s">
        <v>7</v>
      </c>
      <c r="C48" s="4">
        <f>COUNTIF(Data!AE:AE,3)</f>
        <v>0</v>
      </c>
      <c r="D48" s="5">
        <f>IF(COUNTIF(Data!AE:AE,"&gt;0")=0,"",COUNTIF(Data!AE:AE,3)/COUNTIF(Data!AE:AE,"&gt;0"))</f>
      </c>
      <c r="E48" s="77"/>
    </row>
    <row r="49" spans="1:5" s="62" customFormat="1" ht="15" customHeight="1">
      <c r="A49" s="97"/>
      <c r="B49" s="78" t="s">
        <v>4</v>
      </c>
      <c r="C49" s="4">
        <f>COUNTIF(Data!AE:AE,".")</f>
        <v>0</v>
      </c>
      <c r="D49" s="67"/>
      <c r="E49" s="77"/>
    </row>
    <row r="50" spans="1:5" s="62" customFormat="1" ht="15" customHeight="1">
      <c r="A50" s="97"/>
      <c r="B50" s="67"/>
      <c r="C50" s="67"/>
      <c r="D50" s="67"/>
      <c r="E50" s="77"/>
    </row>
  </sheetData>
  <sheetProtection/>
  <mergeCells count="9">
    <mergeCell ref="A41:A45"/>
    <mergeCell ref="A46:A50"/>
    <mergeCell ref="A2:A6"/>
    <mergeCell ref="A35:A40"/>
    <mergeCell ref="A18:A23"/>
    <mergeCell ref="A30:A34"/>
    <mergeCell ref="A24:A29"/>
    <mergeCell ref="A7:A10"/>
    <mergeCell ref="A11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A55" sqref="A55:A60"/>
    </sheetView>
  </sheetViews>
  <sheetFormatPr defaultColWidth="9.140625" defaultRowHeight="12.75"/>
  <cols>
    <col min="1" max="1" width="42.8515625" style="0" customWidth="1"/>
    <col min="2" max="2" width="60.7109375" style="45" customWidth="1"/>
    <col min="3" max="3" width="15.7109375" style="0" customWidth="1"/>
    <col min="4" max="4" width="20.7109375" style="19" customWidth="1"/>
  </cols>
  <sheetData>
    <row r="1" spans="1:4" s="3" customFormat="1" ht="24" customHeight="1">
      <c r="A1" s="1" t="s">
        <v>0</v>
      </c>
      <c r="B1" s="46" t="s">
        <v>1</v>
      </c>
      <c r="C1" s="2" t="s">
        <v>2</v>
      </c>
      <c r="D1" s="18" t="s">
        <v>3</v>
      </c>
    </row>
    <row r="2" spans="1:4" s="10" customFormat="1" ht="15" customHeight="1">
      <c r="A2" s="107" t="s">
        <v>343</v>
      </c>
      <c r="B2" s="12" t="s">
        <v>8</v>
      </c>
      <c r="C2" s="4">
        <f>COUNTIF(Data!AF:AF,1)</f>
        <v>0</v>
      </c>
      <c r="D2" s="5">
        <f>IF(COUNTIF(Data!AF:AF,"&gt;0")=0,"",COUNTIF(Data!AF:AF,1)/COUNTIF(Data!AF:AF,"&gt;0"))</f>
      </c>
    </row>
    <row r="3" spans="1:4" s="10" customFormat="1" ht="15" customHeight="1">
      <c r="A3" s="108"/>
      <c r="B3" s="12" t="s">
        <v>7</v>
      </c>
      <c r="C3" s="4">
        <f>COUNTIF(Data!AF:AF,2)</f>
        <v>0</v>
      </c>
      <c r="D3" s="5">
        <f>IF(COUNTIF(Data!AF:AF,"&gt;0")=0,"",COUNTIF(Data!AF:AF,2)/COUNTIF(Data!AF:AF,"&gt;0"))</f>
      </c>
    </row>
    <row r="4" spans="1:4" s="10" customFormat="1" ht="15" customHeight="1">
      <c r="A4" s="108"/>
      <c r="B4" s="12" t="s">
        <v>252</v>
      </c>
      <c r="C4" s="4">
        <f>COUNTIF(Data!AF:AF,3)</f>
        <v>0</v>
      </c>
      <c r="D4" s="5">
        <f>IF(COUNTIF(Data!AF:AF,"&gt;0")=0,"",COUNTIF(Data!AF:AF,3)/COUNTIF(Data!AF:AF,"&gt;0"))</f>
      </c>
    </row>
    <row r="5" spans="1:4" s="10" customFormat="1" ht="15" customHeight="1">
      <c r="A5" s="108"/>
      <c r="B5" s="6" t="s">
        <v>4</v>
      </c>
      <c r="C5" s="4">
        <f>COUNTIF(Data!AF:AF,".")</f>
        <v>0</v>
      </c>
      <c r="D5" s="5"/>
    </row>
    <row r="6" spans="1:4" s="10" customFormat="1" ht="15" customHeight="1">
      <c r="A6" s="108"/>
      <c r="B6" s="4"/>
      <c r="C6" s="4"/>
      <c r="D6" s="5"/>
    </row>
    <row r="7" spans="1:4" s="11" customFormat="1" ht="15" customHeight="1">
      <c r="A7" s="110" t="s">
        <v>344</v>
      </c>
      <c r="B7" s="7" t="s">
        <v>8</v>
      </c>
      <c r="C7" s="7">
        <f>COUNTIF(Data!AG:AG,1)</f>
        <v>0</v>
      </c>
      <c r="D7" s="8">
        <f>IF(COUNTIF(Data!AG:AG,"&gt;0")=0,"",COUNTIF(Data!AG:AG,1)/COUNTIF(Data!AG:AG,"&gt;0"))</f>
      </c>
    </row>
    <row r="8" spans="1:4" s="11" customFormat="1" ht="15" customHeight="1">
      <c r="A8" s="111"/>
      <c r="B8" s="7" t="s">
        <v>7</v>
      </c>
      <c r="C8" s="7">
        <f>COUNTIF(Data!AG:AG,2)</f>
        <v>0</v>
      </c>
      <c r="D8" s="8">
        <f>IF(COUNTIF(Data!AG:AG,"&gt;0")=0,"",COUNTIF(Data!AG:AG,2)/COUNTIF(Data!AG:AG,"&gt;0"))</f>
      </c>
    </row>
    <row r="9" spans="1:4" s="11" customFormat="1" ht="15" customHeight="1">
      <c r="A9" s="111"/>
      <c r="B9" s="9" t="s">
        <v>4</v>
      </c>
      <c r="C9" s="7">
        <f>COUNTIF(Data!AG:AG,".")</f>
        <v>0</v>
      </c>
      <c r="D9" s="8"/>
    </row>
    <row r="10" spans="1:4" s="11" customFormat="1" ht="15" customHeight="1">
      <c r="A10" s="111"/>
      <c r="B10" s="9"/>
      <c r="C10" s="7"/>
      <c r="D10" s="8"/>
    </row>
    <row r="11" spans="1:4" s="11" customFormat="1" ht="14.25">
      <c r="A11" s="111"/>
      <c r="B11" s="7"/>
      <c r="C11" s="7"/>
      <c r="D11" s="8"/>
    </row>
    <row r="12" spans="1:4" s="63" customFormat="1" ht="15" customHeight="1">
      <c r="A12" s="107" t="s">
        <v>345</v>
      </c>
      <c r="B12" s="67" t="s">
        <v>215</v>
      </c>
      <c r="C12" s="67">
        <f>COUNTIF(Data!AH:AH,1)</f>
        <v>0</v>
      </c>
      <c r="D12" s="75">
        <f>IF(COUNTIF(Data!AH:AH,"&gt;0")=0,"",COUNTIF(Data!AH:AH,1)/COUNTIF(Data!AH:AH,"&gt;0"))</f>
      </c>
    </row>
    <row r="13" spans="1:4" s="63" customFormat="1" ht="15" customHeight="1">
      <c r="A13" s="108"/>
      <c r="B13" s="67" t="s">
        <v>216</v>
      </c>
      <c r="C13" s="67">
        <f>COUNTIF(Data!AH:AH,2)</f>
        <v>0</v>
      </c>
      <c r="D13" s="75">
        <f>IF(COUNTIF(Data!AH:AH,"&gt;0")=0,"",COUNTIF(Data!AH:AH,2)/COUNTIF(Data!AH:AH,"&gt;0"))</f>
      </c>
    </row>
    <row r="14" spans="1:4" s="63" customFormat="1" ht="15" customHeight="1">
      <c r="A14" s="108"/>
      <c r="B14" s="67" t="s">
        <v>217</v>
      </c>
      <c r="C14" s="67">
        <f>COUNTIF(Data!AH:AH,3)</f>
        <v>0</v>
      </c>
      <c r="D14" s="75">
        <f>IF(COUNTIF(Data!AH:AH,"&gt;0")=0,"",COUNTIF(Data!AH:AH,3)/COUNTIF(Data!AH:AH,"&gt;0"))</f>
      </c>
    </row>
    <row r="15" spans="1:4" s="63" customFormat="1" ht="14.25">
      <c r="A15" s="108"/>
      <c r="B15" s="67" t="s">
        <v>252</v>
      </c>
      <c r="C15" s="67">
        <f>COUNTIF(Data!AH:AH,4)</f>
        <v>0</v>
      </c>
      <c r="D15" s="75">
        <f>IF(COUNTIF(Data!AH:AH,"&gt;0")=0,"",COUNTIF(Data!AH:AH,4)/COUNTIF(Data!AH:AH,"&gt;0"))</f>
      </c>
    </row>
    <row r="16" spans="1:4" s="63" customFormat="1" ht="15" customHeight="1">
      <c r="A16" s="108"/>
      <c r="B16" s="78" t="s">
        <v>4</v>
      </c>
      <c r="C16" s="67">
        <f>COUNTIF(Data!AH:AH,".")</f>
        <v>0</v>
      </c>
      <c r="D16" s="75"/>
    </row>
    <row r="17" spans="1:4" s="63" customFormat="1" ht="15" customHeight="1">
      <c r="A17" s="108"/>
      <c r="B17" s="67"/>
      <c r="C17" s="67"/>
      <c r="D17" s="75"/>
    </row>
    <row r="18" spans="1:4" s="81" customFormat="1" ht="15" customHeight="1">
      <c r="A18" s="112" t="s">
        <v>346</v>
      </c>
      <c r="B18" s="84" t="s">
        <v>8</v>
      </c>
      <c r="C18" s="79">
        <f>COUNTIF(Data!AI:AI,1)</f>
        <v>0</v>
      </c>
      <c r="D18" s="80">
        <f>IF(COUNTIF(Data!AI:AI,"&gt;0")=0,"",COUNTIF(Data!AI:AI,1)/COUNTIF(Data!AI:AI,"&gt;0"))</f>
      </c>
    </row>
    <row r="19" spans="1:4" s="81" customFormat="1" ht="15" customHeight="1">
      <c r="A19" s="113"/>
      <c r="B19" s="84" t="s">
        <v>7</v>
      </c>
      <c r="C19" s="79">
        <f>COUNTIF(Data!AI:AI,2)</f>
        <v>0</v>
      </c>
      <c r="D19" s="80">
        <f>IF(COUNTIF(Data!AI:AI,"&gt;0")=0,"",COUNTIF(Data!AI:AI,2)/COUNTIF(Data!AI:AI,"&gt;0"))</f>
      </c>
    </row>
    <row r="20" spans="1:4" s="81" customFormat="1" ht="15" customHeight="1">
      <c r="A20" s="113"/>
      <c r="B20" s="85" t="s">
        <v>4</v>
      </c>
      <c r="C20" s="79">
        <f>COUNTIF(Data!AI:AI,".")</f>
        <v>0</v>
      </c>
      <c r="D20" s="80"/>
    </row>
    <row r="21" spans="1:4" s="81" customFormat="1" ht="15" customHeight="1">
      <c r="A21" s="113"/>
      <c r="B21" s="85"/>
      <c r="C21" s="79"/>
      <c r="D21" s="80"/>
    </row>
    <row r="22" spans="1:4" s="81" customFormat="1" ht="15" customHeight="1">
      <c r="A22" s="113"/>
      <c r="B22" s="83"/>
      <c r="C22" s="79"/>
      <c r="D22" s="80"/>
    </row>
    <row r="23" spans="1:4" s="10" customFormat="1" ht="15" customHeight="1">
      <c r="A23" s="107" t="s">
        <v>347</v>
      </c>
      <c r="B23" s="12" t="s">
        <v>8</v>
      </c>
      <c r="C23" s="4">
        <f>COUNTIF(Data!AJ:AJ,1)</f>
        <v>0</v>
      </c>
      <c r="D23" s="5">
        <f>IF(COUNTIF(Data!AJ:AJ,"&gt;0")=0,"",COUNTIF(Data!AJ:AJ,1)/COUNTIF(Data!AJ:AJ,"&gt;0"))</f>
      </c>
    </row>
    <row r="24" spans="1:4" s="10" customFormat="1" ht="15" customHeight="1">
      <c r="A24" s="107"/>
      <c r="B24" s="12" t="s">
        <v>218</v>
      </c>
      <c r="C24" s="4">
        <f>COUNTIF(Data!AJ:AJ,2)</f>
        <v>0</v>
      </c>
      <c r="D24" s="5">
        <f>IF(COUNTIF(Data!AJ:AJ,"&gt;0")=0,"",COUNTIF(Data!AJ:AJ,2)/COUNTIF(Data!AJ:AJ,"&gt;0"))</f>
      </c>
    </row>
    <row r="25" spans="1:4" s="10" customFormat="1" ht="15" customHeight="1">
      <c r="A25" s="107"/>
      <c r="B25" s="47" t="s">
        <v>7</v>
      </c>
      <c r="C25" s="4">
        <f>COUNTIF(Data!AJ:AJ,3)</f>
        <v>0</v>
      </c>
      <c r="D25" s="5">
        <f>IF(COUNTIF(Data!AJ:AJ,"&gt;0")=0,"",COUNTIF(Data!AJ:AJ,3)/COUNTIF(Data!AJ:AJ,"&gt;0"))</f>
      </c>
    </row>
    <row r="26" spans="1:4" s="10" customFormat="1" ht="15" customHeight="1">
      <c r="A26" s="107"/>
      <c r="B26" s="4" t="s">
        <v>219</v>
      </c>
      <c r="C26" s="4">
        <f>COUNTIF(Data!AJ:AJ,4)</f>
        <v>0</v>
      </c>
      <c r="D26" s="5">
        <f>IF(COUNTIF(Data!AJ:AJ,"&gt;0")=0,"",COUNTIF(Data!AJ:AJ,4)/COUNTIF(Data!AJ:AJ,"&gt;0"))</f>
      </c>
    </row>
    <row r="27" spans="1:4" s="10" customFormat="1" ht="15" customHeight="1">
      <c r="A27" s="107"/>
      <c r="B27" s="12" t="s">
        <v>252</v>
      </c>
      <c r="C27" s="4">
        <f>COUNTIF(Data!AJ:AJ,5)</f>
        <v>0</v>
      </c>
      <c r="D27" s="5">
        <f>IF(COUNTIF(Data!AJ:AJ,"&gt;0")=0,"",COUNTIF(Data!AJ:AJ,5)/COUNTIF(Data!AJ:AJ,"&gt;0"))</f>
      </c>
    </row>
    <row r="28" spans="1:4" s="10" customFormat="1" ht="15" customHeight="1">
      <c r="A28" s="107"/>
      <c r="B28" s="47" t="s">
        <v>4</v>
      </c>
      <c r="C28" s="4">
        <f>COUNTIF(Data!AJ:AJ,".")</f>
        <v>0</v>
      </c>
      <c r="D28" s="5"/>
    </row>
    <row r="29" spans="1:4" s="10" customFormat="1" ht="15" customHeight="1">
      <c r="A29" s="107"/>
      <c r="B29" s="47"/>
      <c r="C29" s="4"/>
      <c r="D29" s="5"/>
    </row>
    <row r="30" spans="1:4" s="11" customFormat="1" ht="15" customHeight="1">
      <c r="A30" s="110" t="s">
        <v>348</v>
      </c>
      <c r="B30" s="7" t="s">
        <v>8</v>
      </c>
      <c r="C30" s="7">
        <f>COUNTIF(Data!AK:AK,1)</f>
        <v>0</v>
      </c>
      <c r="D30" s="8">
        <f>IF(COUNTIF(Data!AK:AK,"&gt;0")=0,"",COUNTIF(Data!AK:AK,1)/COUNTIF(Data!AK:AK,"&gt;0"))</f>
      </c>
    </row>
    <row r="31" spans="1:4" s="11" customFormat="1" ht="15" customHeight="1">
      <c r="A31" s="111"/>
      <c r="B31" s="7" t="s">
        <v>7</v>
      </c>
      <c r="C31" s="7">
        <f>COUNTIF(Data!AK:AK,2)</f>
        <v>0</v>
      </c>
      <c r="D31" s="8">
        <f>IF(COUNTIF(Data!AK:AK,"&gt;0")=0,"",COUNTIF(Data!AK:AK,2)/COUNTIF(Data!AK:AK,"&gt;0"))</f>
      </c>
    </row>
    <row r="32" spans="1:4" s="11" customFormat="1" ht="15" customHeight="1">
      <c r="A32" s="111"/>
      <c r="B32" s="9" t="s">
        <v>4</v>
      </c>
      <c r="C32" s="7">
        <f>COUNTIF(Data!AK:AK,".")</f>
        <v>0</v>
      </c>
      <c r="D32" s="8"/>
    </row>
    <row r="33" spans="1:4" s="11" customFormat="1" ht="14.25">
      <c r="A33" s="111"/>
      <c r="B33" s="7"/>
      <c r="C33" s="7"/>
      <c r="D33" s="8"/>
    </row>
    <row r="34" spans="1:4" s="10" customFormat="1" ht="15" customHeight="1">
      <c r="A34" s="107" t="s">
        <v>349</v>
      </c>
      <c r="B34" s="12" t="s">
        <v>8</v>
      </c>
      <c r="C34" s="4">
        <f>COUNTIF(Data!AL:AL,1)</f>
        <v>0</v>
      </c>
      <c r="D34" s="5">
        <f>IF(COUNTIF(Data!AL:AL,"&gt;0")=0,"",COUNTIF(Data!AL:AL,1)/COUNTIF(Data!AL:AL,"&gt;0"))</f>
      </c>
    </row>
    <row r="35" spans="1:4" s="10" customFormat="1" ht="15" customHeight="1">
      <c r="A35" s="108"/>
      <c r="B35" s="12" t="s">
        <v>7</v>
      </c>
      <c r="C35" s="4">
        <f>COUNTIF(Data!AL:AL,2)</f>
        <v>0</v>
      </c>
      <c r="D35" s="5">
        <f>IF(COUNTIF(Data!AL:AL,"&gt;0")=0,"",COUNTIF(Data!AL:AL,2)/COUNTIF(Data!AL:AL,"&gt;0"))</f>
      </c>
    </row>
    <row r="36" spans="1:4" s="10" customFormat="1" ht="15" customHeight="1">
      <c r="A36" s="108"/>
      <c r="B36" s="47" t="s">
        <v>4</v>
      </c>
      <c r="C36" s="4">
        <f>COUNTIF(Data!AL:AL,".")</f>
        <v>0</v>
      </c>
      <c r="D36" s="5"/>
    </row>
    <row r="37" spans="1:4" s="10" customFormat="1" ht="15" customHeight="1">
      <c r="A37" s="108"/>
      <c r="B37" s="6"/>
      <c r="C37" s="4"/>
      <c r="D37" s="5"/>
    </row>
    <row r="38" spans="1:4" s="11" customFormat="1" ht="15" customHeight="1">
      <c r="A38" s="110" t="s">
        <v>350</v>
      </c>
      <c r="B38" s="7" t="s">
        <v>14</v>
      </c>
      <c r="C38" s="7">
        <f>COUNTIF(Data!AM:AM,1)</f>
        <v>0</v>
      </c>
      <c r="D38" s="8">
        <f>IF(COUNTIF(Data!AM:AM,"&gt;0")=0,"",COUNTIF(Data!AM:AM,1)/COUNTIF(Data!AM:AM,"&gt;0"))</f>
      </c>
    </row>
    <row r="39" spans="1:4" s="11" customFormat="1" ht="15" customHeight="1">
      <c r="A39" s="111"/>
      <c r="B39" s="7" t="s">
        <v>15</v>
      </c>
      <c r="C39" s="7">
        <f>COUNTIF(Data!AM:AM,2)</f>
        <v>0</v>
      </c>
      <c r="D39" s="8">
        <f>IF(COUNTIF(Data!AM:AM,"&gt;0")=0,"",COUNTIF(Data!AM:AM,2)/COUNTIF(Data!AM:AM,"&gt;0"))</f>
      </c>
    </row>
    <row r="40" spans="1:4" s="11" customFormat="1" ht="14.25">
      <c r="A40" s="111"/>
      <c r="B40" s="7" t="s">
        <v>16</v>
      </c>
      <c r="C40" s="7">
        <f>COUNTIF(Data!AM:AM,3)</f>
        <v>0</v>
      </c>
      <c r="D40" s="8">
        <f>IF(COUNTIF(Data!AM:AM,"&gt;0")=0,"",COUNTIF(Data!AM:AM,3)/COUNTIF(Data!AM:AM,"&gt;0"))</f>
      </c>
    </row>
    <row r="41" spans="1:4" s="11" customFormat="1" ht="14.25">
      <c r="A41" s="111"/>
      <c r="B41" s="7" t="s">
        <v>17</v>
      </c>
      <c r="C41" s="7">
        <f>COUNTIF(Data!AM:AM,4)</f>
        <v>0</v>
      </c>
      <c r="D41" s="8">
        <f>IF(COUNTIF(Data!AM:AM,"&gt;0")=0,"",COUNTIF(Data!AM:AM,4)/COUNTIF(Data!AM:AM,"&gt;0"))</f>
      </c>
    </row>
    <row r="42" spans="1:4" s="11" customFormat="1" ht="15" customHeight="1">
      <c r="A42" s="109"/>
      <c r="B42" s="9" t="s">
        <v>4</v>
      </c>
      <c r="C42" s="7">
        <f>COUNTIF(Data!AM:AM,".")</f>
        <v>0</v>
      </c>
      <c r="D42" s="8"/>
    </row>
    <row r="43" spans="1:4" s="11" customFormat="1" ht="15" customHeight="1">
      <c r="A43" s="109"/>
      <c r="B43" s="7"/>
      <c r="C43" s="7"/>
      <c r="D43" s="8"/>
    </row>
    <row r="44" spans="1:4" s="10" customFormat="1" ht="15" customHeight="1">
      <c r="A44" s="107" t="s">
        <v>351</v>
      </c>
      <c r="B44" s="12" t="s">
        <v>14</v>
      </c>
      <c r="C44" s="4">
        <f>COUNTIF(Data!AN:AN,1)</f>
        <v>0</v>
      </c>
      <c r="D44" s="5">
        <f>IF(COUNTIF(Data!AN:AN,"&gt;0")=0,"",COUNTIF(Data!AN:AN,1)/COUNTIF(Data!AN:AN,"&gt;0"))</f>
      </c>
    </row>
    <row r="45" spans="1:4" s="10" customFormat="1" ht="15" customHeight="1">
      <c r="A45" s="108"/>
      <c r="B45" s="12" t="s">
        <v>15</v>
      </c>
      <c r="C45" s="4">
        <f>COUNTIF(Data!AN:AN,2)</f>
        <v>0</v>
      </c>
      <c r="D45" s="5">
        <f>IF(COUNTIF(Data!AN:AN,"&gt;0")=0,"",COUNTIF(Data!AN:AN,2)/COUNTIF(Data!AN:AN,"&gt;0"))</f>
      </c>
    </row>
    <row r="46" spans="1:4" s="10" customFormat="1" ht="15" customHeight="1">
      <c r="A46" s="108"/>
      <c r="B46" s="12" t="s">
        <v>16</v>
      </c>
      <c r="C46" s="4">
        <f>COUNTIF(Data!AN:AN,3)</f>
        <v>0</v>
      </c>
      <c r="D46" s="5">
        <f>IF(COUNTIF(Data!AN:AN,"&gt;0")=0,"",COUNTIF(Data!AN:AN,3)/COUNTIF(Data!AN:AN,"&gt;0"))</f>
      </c>
    </row>
    <row r="47" spans="1:4" s="10" customFormat="1" ht="15" customHeight="1">
      <c r="A47" s="108"/>
      <c r="B47" s="4" t="s">
        <v>17</v>
      </c>
      <c r="C47" s="4">
        <f>COUNTIF(Data!AN:AN,4)</f>
        <v>0</v>
      </c>
      <c r="D47" s="5">
        <f>IF(COUNTIF(Data!AN:AN,"&gt;0")=0,"",COUNTIF(Data!AN:AN,4)/COUNTIF(Data!AN:AN,"&gt;0"))</f>
      </c>
    </row>
    <row r="48" spans="1:4" s="10" customFormat="1" ht="15" customHeight="1">
      <c r="A48" s="109"/>
      <c r="B48" s="12" t="s">
        <v>18</v>
      </c>
      <c r="C48" s="4">
        <f>COUNTIF(Data!AN:AN,5)</f>
        <v>0</v>
      </c>
      <c r="D48" s="5">
        <f>IF(COUNTIF(Data!AN:AN,"&gt;0")=0,"",COUNTIF(Data!AN:AN,5)/COUNTIF(Data!AN:AN,"&gt;0"))</f>
      </c>
    </row>
    <row r="49" spans="1:4" s="10" customFormat="1" ht="15" customHeight="1">
      <c r="A49" s="109"/>
      <c r="B49" s="47" t="s">
        <v>4</v>
      </c>
      <c r="C49" s="4">
        <f>COUNTIF(Data!AN:AN,".")</f>
        <v>0</v>
      </c>
      <c r="D49" s="5"/>
    </row>
    <row r="50" spans="1:4" s="10" customFormat="1" ht="15" customHeight="1">
      <c r="A50" s="109"/>
      <c r="B50" s="47"/>
      <c r="C50" s="4"/>
      <c r="D50" s="5"/>
    </row>
    <row r="51" spans="1:4" s="11" customFormat="1" ht="15" customHeight="1">
      <c r="A51" s="110" t="s">
        <v>352</v>
      </c>
      <c r="B51" s="7" t="s">
        <v>8</v>
      </c>
      <c r="C51" s="7">
        <f>COUNTIF(Data!AO:AO,1)</f>
        <v>0</v>
      </c>
      <c r="D51" s="8">
        <f>IF(COUNTIF(Data!AO:AO,"&gt;0")=0,"",COUNTIF(Data!AO:AO,1)/COUNTIF(Data!AO:AO,"&gt;0"))</f>
      </c>
    </row>
    <row r="52" spans="1:4" s="11" customFormat="1" ht="15" customHeight="1">
      <c r="A52" s="111"/>
      <c r="B52" s="7" t="s">
        <v>7</v>
      </c>
      <c r="C52" s="7">
        <f>COUNTIF(Data!AO:AO,2)</f>
        <v>0</v>
      </c>
      <c r="D52" s="8">
        <f>IF(COUNTIF(Data!AO:AO,"&gt;0")=0,"",COUNTIF(Data!AO:AO,2)/COUNTIF(Data!AO:AO,"&gt;0"))</f>
      </c>
    </row>
    <row r="53" spans="1:4" s="11" customFormat="1" ht="15" customHeight="1">
      <c r="A53" s="111"/>
      <c r="B53" s="9" t="s">
        <v>4</v>
      </c>
      <c r="C53" s="7">
        <f>COUNTIF(Data!AO:AO,".")</f>
        <v>0</v>
      </c>
      <c r="D53" s="8"/>
    </row>
    <row r="54" spans="1:4" s="11" customFormat="1" ht="14.25">
      <c r="A54" s="111"/>
      <c r="B54" s="7"/>
      <c r="C54" s="7"/>
      <c r="D54" s="8"/>
    </row>
    <row r="55" spans="1:4" s="10" customFormat="1" ht="15" customHeight="1">
      <c r="A55" s="114" t="s">
        <v>353</v>
      </c>
      <c r="B55" s="10" t="s">
        <v>8</v>
      </c>
      <c r="C55" s="4">
        <f>COUNTIF(Data!AP:AP,1)</f>
        <v>0</v>
      </c>
      <c r="D55" s="5">
        <f>IF(COUNTIF(Data!AP:AP,"&gt;0")=0,"",COUNTIF(Data!AP:AP,1)/COUNTIF(Data!AP:AP,"&gt;0"))</f>
      </c>
    </row>
    <row r="56" spans="1:4" s="10" customFormat="1" ht="15" customHeight="1">
      <c r="A56" s="109"/>
      <c r="B56" s="12" t="s">
        <v>283</v>
      </c>
      <c r="C56" s="4">
        <f>COUNTIF(Data!AP:AP,2)</f>
        <v>0</v>
      </c>
      <c r="D56" s="5">
        <f>IF(COUNTIF(Data!AP:AP,"&gt;0")=0,"",COUNTIF(Data!AP:AP,2)/COUNTIF(Data!AP:AP,"&gt;0"))</f>
      </c>
    </row>
    <row r="57" spans="1:4" s="10" customFormat="1" ht="15" customHeight="1">
      <c r="A57" s="109"/>
      <c r="B57" s="12" t="s">
        <v>284</v>
      </c>
      <c r="C57" s="4">
        <f>COUNTIF(Data!AP:AP,3)</f>
        <v>0</v>
      </c>
      <c r="D57" s="5">
        <f>IF(COUNTIF(Data!AP:AP,"&gt;0")=0,"",COUNTIF(Data!AP:AP,3)/COUNTIF(Data!AP:AP,"&gt;0"))</f>
      </c>
    </row>
    <row r="58" spans="1:4" s="10" customFormat="1" ht="15" customHeight="1">
      <c r="A58" s="109"/>
      <c r="B58" s="12" t="s">
        <v>252</v>
      </c>
      <c r="C58" s="4">
        <f>COUNTIF(Data!AP:AP,4)</f>
        <v>0</v>
      </c>
      <c r="D58" s="5">
        <f>IF(COUNTIF(Data!AP:AP,"&gt;0")=0,"",COUNTIF(Data!AP:AP,4)/COUNTIF(Data!AP:AP,"&gt;0"))</f>
      </c>
    </row>
    <row r="59" spans="1:4" s="10" customFormat="1" ht="15" customHeight="1">
      <c r="A59" s="109"/>
      <c r="B59" s="47" t="s">
        <v>4</v>
      </c>
      <c r="C59" s="4">
        <f>COUNTIF(Data!AP:AP,".")</f>
        <v>0</v>
      </c>
      <c r="D59" s="5"/>
    </row>
    <row r="60" spans="1:4" s="10" customFormat="1" ht="15" customHeight="1">
      <c r="A60" s="109"/>
      <c r="B60" s="47"/>
      <c r="C60" s="4"/>
      <c r="D60" s="5"/>
    </row>
    <row r="61" spans="1:4" s="11" customFormat="1" ht="15" customHeight="1">
      <c r="A61" s="110" t="s">
        <v>354</v>
      </c>
      <c r="B61" s="7" t="s">
        <v>13</v>
      </c>
      <c r="C61" s="7">
        <f>COUNTIF(Data!AQ:AQ,1)</f>
        <v>0</v>
      </c>
      <c r="D61" s="8">
        <f>IF(COUNTIF(Data!AQ:AQ,"&gt;0")=0,"",COUNTIF(Data!AQ:AQ,1)/COUNTIF(Data!AQ:AQ,"&gt;0"))</f>
      </c>
    </row>
    <row r="62" spans="1:4" s="11" customFormat="1" ht="15" customHeight="1">
      <c r="A62" s="110"/>
      <c r="B62" s="7" t="s">
        <v>12</v>
      </c>
      <c r="C62" s="7">
        <f>COUNTIF(Data!AQ:AQ,2)</f>
        <v>0</v>
      </c>
      <c r="D62" s="8">
        <f>IF(COUNTIF(Data!AQ:AQ,"&gt;0")=0,"",COUNTIF(Data!AQ:AQ,2)/COUNTIF(Data!AQ:AQ,"&gt;0"))</f>
      </c>
    </row>
    <row r="63" spans="1:4" s="11" customFormat="1" ht="15" customHeight="1">
      <c r="A63" s="110"/>
      <c r="B63" s="7" t="s">
        <v>11</v>
      </c>
      <c r="C63" s="7">
        <f>COUNTIF(Data!AQ:AQ,3)</f>
        <v>0</v>
      </c>
      <c r="D63" s="8">
        <f>IF(COUNTIF(Data!AQ:AQ,"&gt;0")=0,"",COUNTIF(Data!AQ:AQ,3)/COUNTIF(Data!AQ:AQ,"&gt;0"))</f>
      </c>
    </row>
    <row r="64" spans="1:4" s="11" customFormat="1" ht="14.25">
      <c r="A64" s="110"/>
      <c r="B64" s="7" t="s">
        <v>10</v>
      </c>
      <c r="C64" s="7">
        <f>COUNTIF(Data!AQ:AQ,4)</f>
        <v>0</v>
      </c>
      <c r="D64" s="8">
        <f>IF(COUNTIF(Data!AQ:AQ,"&gt;0")=0,"",COUNTIF(Data!AQ:AQ,4)/COUNTIF(Data!AQ:AQ,"&gt;0"))</f>
      </c>
    </row>
    <row r="65" spans="1:4" s="11" customFormat="1" ht="15" customHeight="1">
      <c r="A65" s="110"/>
      <c r="B65" s="7" t="s">
        <v>19</v>
      </c>
      <c r="C65" s="7">
        <f>COUNTIF(Data!AQ:AQ,5)</f>
        <v>0</v>
      </c>
      <c r="D65" s="8">
        <f>IF(COUNTIF(Data!AQ:AQ,"&gt;0")=0,"",COUNTIF(Data!AQ:AQ,5)/COUNTIF(Data!AQ:AQ,"&gt;0"))</f>
      </c>
    </row>
    <row r="66" spans="1:4" s="11" customFormat="1" ht="15" customHeight="1">
      <c r="A66" s="110"/>
      <c r="B66" s="9" t="s">
        <v>4</v>
      </c>
      <c r="C66" s="7">
        <f>COUNTIF(Data!AQ:AQ,".")</f>
        <v>0</v>
      </c>
      <c r="D66" s="8"/>
    </row>
    <row r="67" spans="1:4" s="11" customFormat="1" ht="15" customHeight="1">
      <c r="A67" s="110"/>
      <c r="B67" s="9"/>
      <c r="C67" s="7"/>
      <c r="D67" s="8"/>
    </row>
    <row r="68" spans="1:4" s="10" customFormat="1" ht="15" customHeight="1">
      <c r="A68" s="107" t="s">
        <v>355</v>
      </c>
      <c r="B68" s="12" t="s">
        <v>22</v>
      </c>
      <c r="C68" s="4">
        <f>COUNTIF(Data!AR:AR,1)</f>
        <v>0</v>
      </c>
      <c r="D68" s="5">
        <f>IF(COUNTIF(Data!AR:AR,"&gt;0")=0,"",COUNTIF(Data!AR:AR,1)/COUNTIF(Data!AR:AR,"&gt;0"))</f>
      </c>
    </row>
    <row r="69" spans="1:4" s="10" customFormat="1" ht="15" customHeight="1">
      <c r="A69" s="108"/>
      <c r="B69" s="12" t="s">
        <v>23</v>
      </c>
      <c r="C69" s="4">
        <f>COUNTIF(Data!AR:AR,2)</f>
        <v>0</v>
      </c>
      <c r="D69" s="5">
        <f>IF(COUNTIF(Data!AR:AR,"&gt;0")=0,"",COUNTIF(Data!AR:AR,2)/COUNTIF(Data!AR:AR,"&gt;0"))</f>
      </c>
    </row>
    <row r="70" spans="1:4" s="10" customFormat="1" ht="15" customHeight="1">
      <c r="A70" s="108"/>
      <c r="B70" s="12" t="s">
        <v>7</v>
      </c>
      <c r="C70" s="4">
        <f>COUNTIF(Data!AR:AR,3)</f>
        <v>0</v>
      </c>
      <c r="D70" s="5">
        <f>IF(COUNTIF(Data!AR:AR,"&gt;0")=0,"",COUNTIF(Data!AR:AR,3)/COUNTIF(Data!AR:AR,"&gt;0"))</f>
      </c>
    </row>
    <row r="71" spans="1:4" s="10" customFormat="1" ht="15" customHeight="1">
      <c r="A71" s="108"/>
      <c r="B71" s="6" t="s">
        <v>4</v>
      </c>
      <c r="C71" s="4">
        <f>COUNTIF(Data!AR:AR,".")</f>
        <v>0</v>
      </c>
      <c r="D71" s="5"/>
    </row>
    <row r="72" spans="1:4" s="10" customFormat="1" ht="15" customHeight="1">
      <c r="A72" s="109"/>
      <c r="B72" s="12"/>
      <c r="C72" s="4"/>
      <c r="D72" s="5"/>
    </row>
    <row r="73" spans="1:4" s="11" customFormat="1" ht="15" customHeight="1">
      <c r="A73" s="104" t="s">
        <v>356</v>
      </c>
      <c r="B73" s="7" t="s">
        <v>22</v>
      </c>
      <c r="C73" s="7">
        <f>COUNTIF(Data!AS:AS,1)</f>
        <v>0</v>
      </c>
      <c r="D73" s="8">
        <f>IF(COUNTIF(Data!AS:AS,"&gt;0")=0,"",COUNTIF(Data!AS:AS,1)/COUNTIF(Data!AS:AS,"&gt;0"))</f>
      </c>
    </row>
    <row r="74" spans="1:4" s="11" customFormat="1" ht="15" customHeight="1">
      <c r="A74" s="105"/>
      <c r="B74" s="7" t="s">
        <v>23</v>
      </c>
      <c r="C74" s="7">
        <f>COUNTIF(Data!AS:AS,2)</f>
        <v>0</v>
      </c>
      <c r="D74" s="8">
        <f>IF(COUNTIF(Data!AS:AS,"&gt;0")=0,"",COUNTIF(Data!AS:AS,2)/COUNTIF(Data!AS:AS,"&gt;0"))</f>
      </c>
    </row>
    <row r="75" spans="1:4" s="11" customFormat="1" ht="15" customHeight="1">
      <c r="A75" s="105"/>
      <c r="B75" s="7" t="s">
        <v>7</v>
      </c>
      <c r="C75" s="7">
        <f>COUNTIF(Data!AS:AS,3)</f>
        <v>0</v>
      </c>
      <c r="D75" s="8">
        <f>IF(COUNTIF(Data!AS:AS,"&gt;0")=0,"",COUNTIF(Data!AS:AS,3)/COUNTIF(Data!AS:AS,"&gt;0"))</f>
      </c>
    </row>
    <row r="76" spans="1:4" s="11" customFormat="1" ht="14.25">
      <c r="A76" s="105"/>
      <c r="B76" s="7" t="s">
        <v>254</v>
      </c>
      <c r="C76" s="7">
        <f>COUNTIF(Data!AS:AS,4)</f>
        <v>0</v>
      </c>
      <c r="D76" s="8">
        <f>IF(COUNTIF(Data!AS:AS,"&gt;0")=0,"",COUNTIF(Data!AS:AS,4)/COUNTIF(Data!AS:AS,"&gt;0"))</f>
      </c>
    </row>
    <row r="77" spans="1:4" s="11" customFormat="1" ht="15" customHeight="1">
      <c r="A77" s="105"/>
      <c r="B77" s="9" t="s">
        <v>4</v>
      </c>
      <c r="C77" s="7">
        <f>COUNTIF(Data!AS:AS,".")</f>
        <v>0</v>
      </c>
      <c r="D77" s="8"/>
    </row>
    <row r="78" spans="1:4" s="11" customFormat="1" ht="15" customHeight="1">
      <c r="A78" s="106"/>
      <c r="B78" s="9"/>
      <c r="C78" s="7"/>
      <c r="D78" s="8"/>
    </row>
    <row r="79" s="43" customFormat="1" ht="14.25">
      <c r="D79" s="51"/>
    </row>
    <row r="80" s="43" customFormat="1" ht="14.25">
      <c r="D80" s="51"/>
    </row>
    <row r="81" s="43" customFormat="1" ht="14.25"/>
    <row r="82" s="43" customFormat="1" ht="14.25"/>
    <row r="83" s="43" customFormat="1" ht="14.25"/>
    <row r="84" s="43" customFormat="1" ht="14.25"/>
    <row r="85" s="43" customFormat="1" ht="14.25"/>
    <row r="86" s="43" customFormat="1" ht="14.25"/>
    <row r="87" s="43" customFormat="1" ht="14.25"/>
    <row r="88" s="43" customFormat="1" ht="14.25"/>
    <row r="89" s="43" customFormat="1" ht="14.25"/>
    <row r="90" s="43" customFormat="1" ht="14.25"/>
    <row r="91" s="43" customFormat="1" ht="14.25"/>
    <row r="92" s="43" customFormat="1" ht="14.25"/>
    <row r="93" s="43" customFormat="1" ht="14.25"/>
    <row r="94" s="43" customFormat="1" ht="14.25"/>
    <row r="95" spans="3:4" s="43" customFormat="1" ht="14.25">
      <c r="C95"/>
      <c r="D95" s="19"/>
    </row>
    <row r="96" spans="3:5" s="43" customFormat="1" ht="14.25">
      <c r="C96"/>
      <c r="D96" s="19"/>
      <c r="E96" s="45"/>
    </row>
    <row r="97" spans="2:5" s="44" customFormat="1" ht="14.25">
      <c r="B97" s="43"/>
      <c r="C97"/>
      <c r="D97" s="19"/>
      <c r="E97"/>
    </row>
    <row r="98" spans="2:5" s="44" customFormat="1" ht="14.25">
      <c r="B98" s="43"/>
      <c r="C98"/>
      <c r="D98" s="19"/>
      <c r="E98"/>
    </row>
    <row r="99" spans="2:5" s="44" customFormat="1" ht="14.25">
      <c r="B99" s="43"/>
      <c r="C99"/>
      <c r="D99" s="19"/>
      <c r="E99"/>
    </row>
    <row r="100" spans="2:5" s="44" customFormat="1" ht="14.25">
      <c r="B100" s="43"/>
      <c r="C100"/>
      <c r="D100" s="19"/>
      <c r="E100"/>
    </row>
    <row r="101" spans="2:5" s="44" customFormat="1" ht="14.25">
      <c r="B101" s="43"/>
      <c r="C101"/>
      <c r="D101" s="19"/>
      <c r="E101"/>
    </row>
    <row r="102" spans="2:5" s="44" customFormat="1" ht="14.25">
      <c r="B102" s="43"/>
      <c r="C102"/>
      <c r="D102" s="19"/>
      <c r="E102"/>
    </row>
    <row r="103" spans="2:5" s="44" customFormat="1" ht="14.25">
      <c r="B103" s="43"/>
      <c r="C103"/>
      <c r="D103" s="19"/>
      <c r="E103"/>
    </row>
    <row r="104" spans="2:5" s="44" customFormat="1" ht="14.25">
      <c r="B104" s="43"/>
      <c r="C104"/>
      <c r="D104" s="19"/>
      <c r="E104"/>
    </row>
    <row r="105" spans="2:5" s="44" customFormat="1" ht="14.25">
      <c r="B105" s="43"/>
      <c r="C105"/>
      <c r="D105" s="19"/>
      <c r="E105"/>
    </row>
    <row r="106" spans="2:5" s="44" customFormat="1" ht="14.25">
      <c r="B106" s="43"/>
      <c r="C106"/>
      <c r="D106" s="19"/>
      <c r="E106"/>
    </row>
    <row r="107" spans="2:5" s="44" customFormat="1" ht="14.25">
      <c r="B107" s="43"/>
      <c r="C107"/>
      <c r="D107" s="19"/>
      <c r="E107"/>
    </row>
    <row r="108" spans="2:5" s="44" customFormat="1" ht="14.25">
      <c r="B108" s="43"/>
      <c r="C108"/>
      <c r="D108" s="19"/>
      <c r="E108"/>
    </row>
    <row r="109" spans="2:5" s="44" customFormat="1" ht="14.25">
      <c r="B109" s="43"/>
      <c r="C109"/>
      <c r="D109" s="19"/>
      <c r="E109"/>
    </row>
  </sheetData>
  <sheetProtection/>
  <mergeCells count="14">
    <mergeCell ref="A2:A6"/>
    <mergeCell ref="A7:A11"/>
    <mergeCell ref="A44:A50"/>
    <mergeCell ref="A34:A37"/>
    <mergeCell ref="A38:A43"/>
    <mergeCell ref="A12:A17"/>
    <mergeCell ref="A73:A78"/>
    <mergeCell ref="A68:A72"/>
    <mergeCell ref="A51:A54"/>
    <mergeCell ref="A18:A22"/>
    <mergeCell ref="A23:A29"/>
    <mergeCell ref="A30:A33"/>
    <mergeCell ref="A55:A60"/>
    <mergeCell ref="A61:A67"/>
  </mergeCells>
  <printOptions/>
  <pageMargins left="0.75" right="0.75" top="1" bottom="1" header="0.5" footer="0.5"/>
  <pageSetup orientation="portrait" paperSize="9"/>
  <ignoredErrors>
    <ignoredError sqref="B12: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9.140625" defaultRowHeight="12.75"/>
  <cols>
    <col min="1" max="1" width="42.8515625" style="24" customWidth="1"/>
    <col min="2" max="2" width="60.7109375" style="24" customWidth="1"/>
    <col min="3" max="3" width="15.7109375" style="24" customWidth="1"/>
    <col min="4" max="4" width="20.7109375" style="25" customWidth="1"/>
    <col min="5" max="16384" width="9.140625" style="24" customWidth="1"/>
  </cols>
  <sheetData>
    <row r="1" spans="1:4" s="3" customFormat="1" ht="24" customHeight="1">
      <c r="A1" s="1" t="s">
        <v>0</v>
      </c>
      <c r="B1" s="13" t="s">
        <v>1</v>
      </c>
      <c r="C1" s="2" t="s">
        <v>2</v>
      </c>
      <c r="D1" s="20" t="s">
        <v>3</v>
      </c>
    </row>
    <row r="2" spans="1:4" s="10" customFormat="1" ht="15" customHeight="1">
      <c r="A2" s="115" t="s">
        <v>357</v>
      </c>
      <c r="B2" s="14" t="s">
        <v>22</v>
      </c>
      <c r="C2" s="4">
        <f>COUNTIF(Data!AT:AT,1)</f>
        <v>0</v>
      </c>
      <c r="D2" s="5">
        <f>IF(COUNTIF(Data!AT:AT,"&gt;0")=0,"",COUNTIF(Data!AT:AT,1)/COUNTIF(Data!AT:AT,"&gt;0"))</f>
      </c>
    </row>
    <row r="3" spans="1:4" s="10" customFormat="1" ht="15" customHeight="1">
      <c r="A3" s="116"/>
      <c r="B3" s="14" t="s">
        <v>23</v>
      </c>
      <c r="C3" s="4">
        <f>COUNTIF(Data!AT:AT,2)</f>
        <v>0</v>
      </c>
      <c r="D3" s="5">
        <f>IF(COUNTIF(Data!AT:AT,"&gt;0")=0,"",COUNTIF(Data!AT:AT,2)/COUNTIF(Data!AT:AT,"&gt;0"))</f>
      </c>
    </row>
    <row r="4" spans="1:4" s="10" customFormat="1" ht="15" customHeight="1">
      <c r="A4" s="116"/>
      <c r="B4" s="14" t="s">
        <v>7</v>
      </c>
      <c r="C4" s="4">
        <f>COUNTIF(Data!AT:AT,3)</f>
        <v>0</v>
      </c>
      <c r="D4" s="5">
        <f>IF(COUNTIF(Data!AT:AT,"&gt;0")=0,"",COUNTIF(Data!AT:AT,3)/COUNTIF(Data!AT:AT,"&gt;0"))</f>
      </c>
    </row>
    <row r="5" spans="1:4" s="10" customFormat="1" ht="15" customHeight="1">
      <c r="A5" s="116"/>
      <c r="B5" s="14" t="s">
        <v>24</v>
      </c>
      <c r="C5" s="4">
        <f>COUNTIF(Data!AT:AT,4)</f>
        <v>0</v>
      </c>
      <c r="D5" s="5">
        <f>IF(COUNTIF(Data!AT:AT,"&gt;0")=0,"",COUNTIF(Data!AT:AT,4)/COUNTIF(Data!AT:AT,"&gt;0"))</f>
      </c>
    </row>
    <row r="6" spans="1:4" s="10" customFormat="1" ht="15" customHeight="1">
      <c r="A6" s="116"/>
      <c r="B6" s="15" t="s">
        <v>4</v>
      </c>
      <c r="C6" s="4">
        <f>COUNTIF(Data!AT:AT,".")</f>
        <v>0</v>
      </c>
      <c r="D6" s="5"/>
    </row>
    <row r="7" spans="1:4" s="10" customFormat="1" ht="15" customHeight="1">
      <c r="A7" s="116"/>
      <c r="B7" s="14"/>
      <c r="C7" s="4"/>
      <c r="D7" s="5"/>
    </row>
    <row r="8" spans="1:4" s="11" customFormat="1" ht="15" customHeight="1">
      <c r="A8" s="117" t="s">
        <v>358</v>
      </c>
      <c r="B8" s="16" t="s">
        <v>22</v>
      </c>
      <c r="C8" s="7">
        <f>COUNTIF(Data!AU:AU,1)</f>
        <v>0</v>
      </c>
      <c r="D8" s="8">
        <f>IF(COUNTIF(Data!AU:AU,"&gt;0")=0,"",COUNTIF(Data!AU:AU,1)/COUNTIF(Data!AU:AU,"&gt;0"))</f>
      </c>
    </row>
    <row r="9" spans="1:4" s="11" customFormat="1" ht="15" customHeight="1">
      <c r="A9" s="118"/>
      <c r="B9" s="16" t="s">
        <v>23</v>
      </c>
      <c r="C9" s="7">
        <f>COUNTIF(Data!AU:AU,2)</f>
        <v>0</v>
      </c>
      <c r="D9" s="8">
        <f>IF(COUNTIF(Data!AU:AU,"&gt;0")=0,"",COUNTIF(Data!AU:AU,2)/COUNTIF(Data!AU:AU,"&gt;0"))</f>
      </c>
    </row>
    <row r="10" spans="1:4" s="11" customFormat="1" ht="15" customHeight="1">
      <c r="A10" s="118"/>
      <c r="B10" s="16" t="s">
        <v>7</v>
      </c>
      <c r="C10" s="7">
        <f>COUNTIF(Data!AU:AU,3)</f>
        <v>0</v>
      </c>
      <c r="D10" s="8">
        <f>IF(COUNTIF(Data!AU:AU,"&gt;0")=0,"",COUNTIF(Data!AU:AU,3)/COUNTIF(Data!AU:AU,"&gt;0"))</f>
      </c>
    </row>
    <row r="11" spans="1:4" s="11" customFormat="1" ht="15" customHeight="1">
      <c r="A11" s="118"/>
      <c r="B11" s="17" t="s">
        <v>4</v>
      </c>
      <c r="C11" s="7">
        <f>COUNTIF(Data!AU:AU,".")</f>
        <v>0</v>
      </c>
      <c r="D11" s="8"/>
    </row>
    <row r="12" spans="1:4" s="11" customFormat="1" ht="15" customHeight="1">
      <c r="A12" s="118"/>
      <c r="B12" s="16"/>
      <c r="C12" s="7"/>
      <c r="D12" s="8"/>
    </row>
    <row r="13" spans="1:4" s="10" customFormat="1" ht="15" customHeight="1">
      <c r="A13" s="115" t="s">
        <v>359</v>
      </c>
      <c r="B13" s="14" t="s">
        <v>26</v>
      </c>
      <c r="C13" s="4">
        <f>COUNTIF(Data!AV:AV,1)</f>
        <v>0</v>
      </c>
      <c r="D13" s="21">
        <f>IF(COUNTIF(Data!AV:AV,"&gt;0")=0,"",COUNTIF(Data!AV:AV,1)/COUNTIF(Data!AV:AV,"&gt;0"))</f>
      </c>
    </row>
    <row r="14" spans="1:4" s="10" customFormat="1" ht="15" customHeight="1">
      <c r="A14" s="116"/>
      <c r="B14" s="14" t="s">
        <v>23</v>
      </c>
      <c r="C14" s="4">
        <f>COUNTIF(Data!AV:AV,2)</f>
        <v>0</v>
      </c>
      <c r="D14" s="21">
        <f>IF(COUNTIF(Data!AV:AV,"&gt;0")=0,"",COUNTIF(Data!AV:AV,2)/COUNTIF(Data!AV:AV,"&gt;0"))</f>
      </c>
    </row>
    <row r="15" spans="1:4" s="10" customFormat="1" ht="15" customHeight="1">
      <c r="A15" s="116"/>
      <c r="B15" s="14" t="s">
        <v>7</v>
      </c>
      <c r="C15" s="4">
        <f>COUNTIF(Data!AV:AV,3)</f>
        <v>0</v>
      </c>
      <c r="D15" s="21">
        <f>IF(COUNTIF(Data!AV:AV,"&gt;0")=0,"",COUNTIF(Data!AV:AV,3)/COUNTIF(Data!AV:AV,"&gt;0"))</f>
      </c>
    </row>
    <row r="16" spans="1:4" s="10" customFormat="1" ht="15" customHeight="1">
      <c r="A16" s="116"/>
      <c r="B16" s="15" t="s">
        <v>4</v>
      </c>
      <c r="C16" s="4">
        <f>COUNTIF(Data!AV:AV,".")</f>
        <v>0</v>
      </c>
      <c r="D16" s="21"/>
    </row>
    <row r="17" spans="1:4" s="10" customFormat="1" ht="15" customHeight="1">
      <c r="A17" s="116"/>
      <c r="B17" s="14"/>
      <c r="C17" s="4"/>
      <c r="D17" s="5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">
    <mergeCell ref="A13:A17"/>
    <mergeCell ref="A2:A7"/>
    <mergeCell ref="A8:A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9.140625" defaultRowHeight="12.75"/>
  <cols>
    <col min="1" max="1" width="42.8515625" style="24" customWidth="1"/>
    <col min="2" max="2" width="60.7109375" style="24" customWidth="1"/>
    <col min="3" max="3" width="15.7109375" style="24" customWidth="1"/>
    <col min="4" max="4" width="20.7109375" style="25" customWidth="1"/>
    <col min="5" max="16384" width="9.140625" style="24" customWidth="1"/>
  </cols>
  <sheetData>
    <row r="1" spans="1:4" s="3" customFormat="1" ht="24" customHeight="1">
      <c r="A1" s="1" t="s">
        <v>0</v>
      </c>
      <c r="B1" s="2" t="s">
        <v>1</v>
      </c>
      <c r="C1" s="2" t="s">
        <v>2</v>
      </c>
      <c r="D1" s="18" t="s">
        <v>3</v>
      </c>
    </row>
    <row r="2" spans="1:4" s="10" customFormat="1" ht="15" customHeight="1">
      <c r="A2" s="115" t="s">
        <v>360</v>
      </c>
      <c r="B2" s="4" t="s">
        <v>22</v>
      </c>
      <c r="C2" s="4">
        <f>COUNTIF(Data!AW:AW,1)</f>
        <v>0</v>
      </c>
      <c r="D2" s="21">
        <f>IF(COUNTIF(Data!AW:AW,"&gt;0")=0,"",COUNTIF(Data!AW:AW,1)/COUNTIF(Data!AW:AW,"&gt;0"))</f>
      </c>
    </row>
    <row r="3" spans="1:4" s="10" customFormat="1" ht="15" customHeight="1">
      <c r="A3" s="116"/>
      <c r="B3" s="4" t="s">
        <v>23</v>
      </c>
      <c r="C3" s="4">
        <f>COUNTIF(Data!AW:AW,2)</f>
        <v>0</v>
      </c>
      <c r="D3" s="21">
        <f>IF(COUNTIF(Data!AW:AW,"&gt;0")=0,"",COUNTIF(Data!AW:AW,2)/COUNTIF(Data!AW:AW,"&gt;0"))</f>
      </c>
    </row>
    <row r="4" spans="1:4" s="10" customFormat="1" ht="15" customHeight="1">
      <c r="A4" s="116"/>
      <c r="B4" s="4" t="s">
        <v>7</v>
      </c>
      <c r="C4" s="4">
        <f>COUNTIF(Data!AW:AW,3)</f>
        <v>0</v>
      </c>
      <c r="D4" s="21">
        <f>IF(COUNTIF(Data!AW:AW,"&gt;0")=0,"",COUNTIF(Data!AW:AW,3)/COUNTIF(Data!AW:AW,"&gt;0"))</f>
      </c>
    </row>
    <row r="5" spans="1:4" s="10" customFormat="1" ht="15" customHeight="1">
      <c r="A5" s="116"/>
      <c r="B5" s="4" t="s">
        <v>24</v>
      </c>
      <c r="C5" s="4">
        <f>COUNTIF(Data!AW:AW,4)</f>
        <v>0</v>
      </c>
      <c r="D5" s="21">
        <f>IF(COUNTIF(Data!AW:AW,"&gt;0")=0,"",COUNTIF(Data!AW:AW,4)/COUNTIF(Data!AW:AW,"&gt;0"))</f>
      </c>
    </row>
    <row r="6" spans="1:4" s="10" customFormat="1" ht="15" customHeight="1">
      <c r="A6" s="116"/>
      <c r="B6" s="6" t="s">
        <v>4</v>
      </c>
      <c r="C6" s="4">
        <f>COUNTIF(Data!AW:AW,".")</f>
        <v>0</v>
      </c>
      <c r="D6" s="21"/>
    </row>
    <row r="7" spans="1:4" s="10" customFormat="1" ht="15" customHeight="1">
      <c r="A7" s="116"/>
      <c r="B7" s="4"/>
      <c r="C7" s="4"/>
      <c r="D7" s="21"/>
    </row>
    <row r="8" spans="1:4" s="11" customFormat="1" ht="15" customHeight="1">
      <c r="A8" s="110" t="s">
        <v>361</v>
      </c>
      <c r="B8" s="33" t="s">
        <v>22</v>
      </c>
      <c r="C8" s="7">
        <f>COUNTIF(Data!AX:AX,1)</f>
        <v>0</v>
      </c>
      <c r="D8" s="22">
        <f>IF(COUNTIF(Data!AX:AX,"&gt;0")=0,"",COUNTIF(Data!AX:AX,1)/COUNTIF(Data!AX:AX,"&gt;0"))</f>
      </c>
    </row>
    <row r="9" spans="1:4" s="11" customFormat="1" ht="15" customHeight="1">
      <c r="A9" s="111"/>
      <c r="B9" s="33" t="s">
        <v>125</v>
      </c>
      <c r="C9" s="7">
        <f>COUNTIF(Data!AX:AX,2)</f>
        <v>0</v>
      </c>
      <c r="D9" s="22">
        <f>IF(COUNTIF(Data!AX:AX,"&gt;0")=0,"",COUNTIF(Data!AX:AX,2)/COUNTIF(Data!AX:AX,"&gt;0"))</f>
      </c>
    </row>
    <row r="10" spans="1:4" s="11" customFormat="1" ht="15" customHeight="1">
      <c r="A10" s="111"/>
      <c r="B10" s="33" t="s">
        <v>7</v>
      </c>
      <c r="C10" s="7">
        <f>COUNTIF(Data!AX:AX,3)</f>
        <v>0</v>
      </c>
      <c r="D10" s="22">
        <f>IF(COUNTIF(Data!AX:AX,"&gt;0")=0,"",COUNTIF(Data!AX:AX,3)/COUNTIF(Data!AX:AX,"&gt;0"))</f>
      </c>
    </row>
    <row r="11" spans="1:4" s="11" customFormat="1" ht="15" customHeight="1">
      <c r="A11" s="111"/>
      <c r="B11" s="34" t="s">
        <v>4</v>
      </c>
      <c r="C11" s="7">
        <f>COUNTIF(Data!AX:AX,".")</f>
        <v>0</v>
      </c>
      <c r="D11" s="22"/>
    </row>
    <row r="12" spans="1:4" s="11" customFormat="1" ht="15" customHeight="1">
      <c r="A12" s="111"/>
      <c r="B12" s="33"/>
      <c r="C12" s="7"/>
      <c r="D12" s="8"/>
    </row>
    <row r="13" spans="1:4" s="10" customFormat="1" ht="15" customHeight="1">
      <c r="A13" s="115" t="s">
        <v>362</v>
      </c>
      <c r="B13" s="4" t="s">
        <v>26</v>
      </c>
      <c r="C13" s="4">
        <f>COUNTIF(Data!AY:AY,1)</f>
        <v>0</v>
      </c>
      <c r="D13" s="5">
        <f>IF(COUNTIF(Data!AY:AY,"&gt;0")=0,"",COUNTIF(Data!AY:AY,1)/COUNTIF(Data!AY:AY,"&gt;0"))</f>
      </c>
    </row>
    <row r="14" spans="1:4" s="10" customFormat="1" ht="15" customHeight="1">
      <c r="A14" s="116"/>
      <c r="B14" s="4" t="s">
        <v>23</v>
      </c>
      <c r="C14" s="4">
        <f>COUNTIF(Data!AY:AY,2)</f>
        <v>0</v>
      </c>
      <c r="D14" s="5">
        <f>IF(COUNTIF(Data!AY:AY,"&gt;0")=0,"",COUNTIF(Data!AY:AY,2)/COUNTIF(Data!AY:AY,"&gt;0"))</f>
      </c>
    </row>
    <row r="15" spans="1:4" s="10" customFormat="1" ht="15" customHeight="1">
      <c r="A15" s="116"/>
      <c r="B15" s="4" t="s">
        <v>7</v>
      </c>
      <c r="C15" s="4">
        <f>COUNTIF(Data!AY:AY,3)</f>
        <v>0</v>
      </c>
      <c r="D15" s="5">
        <f>IF(COUNTIF(Data!AY:AY,"&gt;0")=0,"",COUNTIF(Data!AY:AY,3)/COUNTIF(Data!AY:AY,"&gt;0"))</f>
      </c>
    </row>
    <row r="16" spans="1:4" s="10" customFormat="1" ht="15" customHeight="1">
      <c r="A16" s="116"/>
      <c r="B16" s="6" t="s">
        <v>4</v>
      </c>
      <c r="C16" s="4">
        <f>COUNTIF(Data!AY:AY,".")</f>
        <v>0</v>
      </c>
      <c r="D16" s="21"/>
    </row>
    <row r="17" spans="1:4" s="10" customFormat="1" ht="15" customHeight="1">
      <c r="A17" s="116"/>
      <c r="B17" s="4"/>
      <c r="C17" s="4"/>
      <c r="D17" s="21"/>
    </row>
    <row r="18" spans="1:4" s="11" customFormat="1" ht="15" customHeight="1">
      <c r="A18" s="117" t="s">
        <v>363</v>
      </c>
      <c r="B18" s="7" t="s">
        <v>126</v>
      </c>
      <c r="C18" s="7">
        <f>COUNTIF(Data!AZ:AZ,1)</f>
        <v>0</v>
      </c>
      <c r="D18" s="8">
        <f>IF(COUNTIF(Data!AZ:AZ,"&gt;0")=0,"",COUNTIF(Data!AZ:AZ,1)/COUNTIF(Data!AZ:AZ,"&gt;0"))</f>
      </c>
    </row>
    <row r="19" spans="1:4" s="11" customFormat="1" ht="15" customHeight="1">
      <c r="A19" s="118"/>
      <c r="B19" s="7" t="s">
        <v>127</v>
      </c>
      <c r="C19" s="7">
        <f>COUNTIF(Data!AZ:AZ,2)</f>
        <v>0</v>
      </c>
      <c r="D19" s="8">
        <f>IF(COUNTIF(Data!AZ:AZ,"&gt;0")=0,"",COUNTIF(Data!AZ:AZ,2)/COUNTIF(Data!AZ:AZ,"&gt;0"))</f>
      </c>
    </row>
    <row r="20" spans="1:4" s="11" customFormat="1" ht="15" customHeight="1">
      <c r="A20" s="118"/>
      <c r="B20" s="7" t="s">
        <v>128</v>
      </c>
      <c r="C20" s="7">
        <f>COUNTIF(Data!AZ:AZ,3)</f>
        <v>0</v>
      </c>
      <c r="D20" s="8">
        <f>IF(COUNTIF(Data!AZ:AZ,"&gt;0")=0,"",COUNTIF(Data!AZ:AZ,3)/COUNTIF(Data!AZ:AZ,"&gt;0"))</f>
      </c>
    </row>
    <row r="21" spans="1:4" s="11" customFormat="1" ht="15" customHeight="1">
      <c r="A21" s="118"/>
      <c r="B21" s="9" t="s">
        <v>4</v>
      </c>
      <c r="C21" s="7">
        <f>COUNTIF(Data!AZ:AZ,".")</f>
        <v>0</v>
      </c>
      <c r="D21" s="8"/>
    </row>
    <row r="22" spans="1:4" s="11" customFormat="1" ht="15" customHeight="1">
      <c r="A22" s="118"/>
      <c r="B22" s="7"/>
      <c r="C22" s="7"/>
      <c r="D22" s="8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4">
    <mergeCell ref="A18:A22"/>
    <mergeCell ref="A13:A17"/>
    <mergeCell ref="A2:A7"/>
    <mergeCell ref="A8:A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59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A2" sqref="A2:A6"/>
    </sheetView>
  </sheetViews>
  <sheetFormatPr defaultColWidth="9.140625" defaultRowHeight="12.75"/>
  <cols>
    <col min="1" max="1" width="42.8515625" style="36" customWidth="1"/>
    <col min="2" max="2" width="60.7109375" style="32" customWidth="1"/>
    <col min="3" max="3" width="15.7109375" style="24" customWidth="1"/>
    <col min="4" max="4" width="20.7109375" style="25" customWidth="1"/>
    <col min="5" max="16384" width="9.140625" style="24" customWidth="1"/>
  </cols>
  <sheetData>
    <row r="1" spans="1:4" s="3" customFormat="1" ht="24" customHeight="1">
      <c r="A1" s="35" t="s">
        <v>0</v>
      </c>
      <c r="B1" s="29" t="s">
        <v>1</v>
      </c>
      <c r="C1" s="2" t="s">
        <v>2</v>
      </c>
      <c r="D1" s="18" t="s">
        <v>3</v>
      </c>
    </row>
    <row r="2" spans="1:4" s="28" customFormat="1" ht="15" customHeight="1">
      <c r="A2" s="119" t="s">
        <v>364</v>
      </c>
      <c r="B2" s="27" t="s">
        <v>26</v>
      </c>
      <c r="C2" s="4">
        <f>COUNTIF(Data!BA:BA,1)</f>
        <v>0</v>
      </c>
      <c r="D2" s="5">
        <f>IF(COUNTIF(Data!BA:BA,"&gt;0")=0,"",COUNTIF(Data!BA:BA,1)/COUNTIF(Data!BA:BA,"&gt;0"))</f>
      </c>
    </row>
    <row r="3" spans="1:4" s="28" customFormat="1" ht="15" customHeight="1">
      <c r="A3" s="120"/>
      <c r="B3" s="27" t="s">
        <v>23</v>
      </c>
      <c r="C3" s="4">
        <f>COUNTIF(Data!BA:BA,2)</f>
        <v>0</v>
      </c>
      <c r="D3" s="5">
        <f>IF(COUNTIF(Data!BA:BA,"&gt;0")=0,"",COUNTIF(Data!BA:BA,2)/COUNTIF(Data!BA:BA,"&gt;0"))</f>
      </c>
    </row>
    <row r="4" spans="1:4" s="28" customFormat="1" ht="15" customHeight="1">
      <c r="A4" s="120"/>
      <c r="B4" s="27" t="s">
        <v>27</v>
      </c>
      <c r="C4" s="4">
        <f>COUNTIF(Data!BA:BA,3)</f>
        <v>0</v>
      </c>
      <c r="D4" s="5">
        <f>IF(COUNTIF(Data!BA:BA,"&gt;0")=0,"",COUNTIF(Data!BA:BA,3)/COUNTIF(Data!BA:BA,"&gt;0"))</f>
      </c>
    </row>
    <row r="5" spans="1:4" s="28" customFormat="1" ht="15" customHeight="1">
      <c r="A5" s="120"/>
      <c r="B5" s="30" t="s">
        <v>4</v>
      </c>
      <c r="C5" s="4">
        <f>COUNTIF(Data!BA:BA,".")</f>
        <v>0</v>
      </c>
      <c r="D5" s="5"/>
    </row>
    <row r="6" spans="1:4" s="28" customFormat="1" ht="15" customHeight="1">
      <c r="A6" s="120"/>
      <c r="B6" s="27"/>
      <c r="C6" s="4"/>
      <c r="D6" s="5"/>
    </row>
    <row r="7" spans="1:5" s="42" customFormat="1" ht="15" customHeight="1">
      <c r="A7" s="121" t="s">
        <v>365</v>
      </c>
      <c r="B7" s="26" t="s">
        <v>5</v>
      </c>
      <c r="C7" s="7">
        <f>COUNTIF(Data!BB:BB,1)</f>
        <v>0</v>
      </c>
      <c r="D7" s="8">
        <f>IF(COUNTIF(Data!BB:BB,"&gt;0")=0,"",COUNTIF(Data!BB:BB,1)/COUNTIF(Data!BB:BB,"&gt;0"))</f>
      </c>
      <c r="E7" s="11"/>
    </row>
    <row r="8" spans="1:5" s="42" customFormat="1" ht="15" customHeight="1">
      <c r="A8" s="122"/>
      <c r="B8" s="26" t="s">
        <v>6</v>
      </c>
      <c r="C8" s="7">
        <f>COUNTIF(Data!BB:BB,2)</f>
        <v>0</v>
      </c>
      <c r="D8" s="8">
        <f>IF(COUNTIF(Data!BB:BB,"&gt;0")=0,"",COUNTIF(Data!BB:BB,2)/COUNTIF(Data!BB:BB,"&gt;0"))</f>
      </c>
      <c r="E8" s="11"/>
    </row>
    <row r="9" spans="1:5" s="42" customFormat="1" ht="15" customHeight="1">
      <c r="A9" s="122"/>
      <c r="B9" s="26" t="s">
        <v>7</v>
      </c>
      <c r="C9" s="7">
        <f>COUNTIF(Data!BB:BB,3)</f>
        <v>0</v>
      </c>
      <c r="D9" s="8">
        <f>IF(COUNTIF(Data!BB:BB,"&gt;0")=0,"",COUNTIF(Data!BB:BB,3)/COUNTIF(Data!BB:BB,"&gt;0"))</f>
      </c>
      <c r="E9" s="11"/>
    </row>
    <row r="10" spans="1:5" s="42" customFormat="1" ht="15" customHeight="1">
      <c r="A10" s="122"/>
      <c r="B10" s="31" t="s">
        <v>4</v>
      </c>
      <c r="C10" s="7">
        <f>COUNTIF(Data!BB:BB,".")</f>
        <v>0</v>
      </c>
      <c r="D10" s="8"/>
      <c r="E10" s="11"/>
    </row>
    <row r="11" spans="1:5" s="42" customFormat="1" ht="15" customHeight="1">
      <c r="A11" s="122"/>
      <c r="B11" s="26"/>
      <c r="C11" s="7"/>
      <c r="D11" s="8"/>
      <c r="E11" s="11"/>
    </row>
    <row r="12" spans="1:4" s="28" customFormat="1" ht="15" customHeight="1">
      <c r="A12" s="119" t="s">
        <v>366</v>
      </c>
      <c r="B12" s="27" t="s">
        <v>129</v>
      </c>
      <c r="C12" s="4">
        <f>COUNTIF(Data!BC:BC,1)</f>
        <v>0</v>
      </c>
      <c r="D12" s="5">
        <f>IF(COUNTIF(Data!BC:BC,"&gt;0")=0,"",COUNTIF(Data!BC:BC,1)/COUNTIF(Data!BC:BC,"&gt;0"))</f>
      </c>
    </row>
    <row r="13" spans="1:4" s="28" customFormat="1" ht="15" customHeight="1">
      <c r="A13" s="120"/>
      <c r="B13" s="27" t="s">
        <v>21</v>
      </c>
      <c r="C13" s="4">
        <f>COUNTIF(Data!BC:BC,2)</f>
        <v>0</v>
      </c>
      <c r="D13" s="5">
        <f>IF(COUNTIF(Data!BC:BC,"&gt;0")=0,"",COUNTIF(Data!BC:BC,2)/COUNTIF(Data!BC:BC,"&gt;0"))</f>
      </c>
    </row>
    <row r="14" spans="1:4" s="28" customFormat="1" ht="15" customHeight="1">
      <c r="A14" s="120"/>
      <c r="B14" s="27" t="s">
        <v>20</v>
      </c>
      <c r="C14" s="4">
        <f>COUNTIF(Data!BC:BC,3)</f>
        <v>0</v>
      </c>
      <c r="D14" s="5">
        <f>IF(COUNTIF(Data!BC:BC,"&gt;0")=0,"",COUNTIF(Data!BC:BC,3)/COUNTIF(Data!BC:BC,"&gt;0"))</f>
      </c>
    </row>
    <row r="15" spans="1:4" s="28" customFormat="1" ht="15" customHeight="1">
      <c r="A15" s="120"/>
      <c r="B15" s="30" t="s">
        <v>4</v>
      </c>
      <c r="C15" s="4">
        <f>COUNTIF(Data!BC:BC,".")</f>
        <v>0</v>
      </c>
      <c r="D15" s="5"/>
    </row>
    <row r="16" spans="1:4" s="28" customFormat="1" ht="15" customHeight="1">
      <c r="A16" s="120"/>
      <c r="B16" s="27"/>
      <c r="C16" s="4"/>
      <c r="D16" s="5"/>
    </row>
    <row r="17" spans="1:4" s="82" customFormat="1" ht="15" customHeight="1">
      <c r="A17" s="123" t="s">
        <v>367</v>
      </c>
      <c r="B17" s="86" t="s">
        <v>5</v>
      </c>
      <c r="C17" s="79">
        <f>COUNTIF(Data!BD:BD,1)</f>
        <v>0</v>
      </c>
      <c r="D17" s="80">
        <f>IF(COUNTIF(Data!BD:BD,"&gt;0")=0,"",COUNTIF(Data!BD:BD,1)/COUNTIF(Data!BD:BD,"&gt;0"))</f>
      </c>
    </row>
    <row r="18" spans="1:4" s="82" customFormat="1" ht="15" customHeight="1">
      <c r="A18" s="124"/>
      <c r="B18" s="86" t="s">
        <v>6</v>
      </c>
      <c r="C18" s="79">
        <f>COUNTIF(Data!BD:BD,2)</f>
        <v>0</v>
      </c>
      <c r="D18" s="80">
        <f>IF(COUNTIF(Data!BD:BD,"&gt;0")=0,"",COUNTIF(Data!BD:BD,2)/COUNTIF(Data!BD:BD,"&gt;0"))</f>
      </c>
    </row>
    <row r="19" spans="1:4" s="82" customFormat="1" ht="15" customHeight="1">
      <c r="A19" s="124"/>
      <c r="B19" s="86" t="s">
        <v>7</v>
      </c>
      <c r="C19" s="79">
        <f>COUNTIF(Data!BD:BD,3)</f>
        <v>0</v>
      </c>
      <c r="D19" s="80">
        <f>IF(COUNTIF(Data!BD:BD,"&gt;0")=0,"",COUNTIF(Data!BD:BD,3)/COUNTIF(Data!BD:BD,"&gt;0"))</f>
      </c>
    </row>
    <row r="20" spans="1:4" s="82" customFormat="1" ht="15" customHeight="1">
      <c r="A20" s="124"/>
      <c r="B20" s="86" t="s">
        <v>143</v>
      </c>
      <c r="C20" s="79">
        <f>COUNTIF(Data!BD:BD,4)</f>
        <v>0</v>
      </c>
      <c r="D20" s="80">
        <f>IF(COUNTIF(Data!BD:BD,"&gt;0")=0,"",COUNTIF(Data!BD:BD,4)/COUNTIF(Data!BD:BD,"&gt;0"))</f>
      </c>
    </row>
    <row r="21" spans="1:4" s="82" customFormat="1" ht="15" customHeight="1">
      <c r="A21" s="124"/>
      <c r="B21" s="87" t="s">
        <v>4</v>
      </c>
      <c r="C21" s="79">
        <f>COUNTIF(Data!BD:BD,".")</f>
        <v>0</v>
      </c>
      <c r="D21" s="80"/>
    </row>
    <row r="22" spans="1:4" s="82" customFormat="1" ht="15" customHeight="1">
      <c r="A22" s="124"/>
      <c r="B22" s="86"/>
      <c r="C22" s="79"/>
      <c r="D22" s="80"/>
    </row>
    <row r="23" spans="1:4" s="62" customFormat="1" ht="15" customHeight="1">
      <c r="A23" s="125" t="s">
        <v>368</v>
      </c>
      <c r="B23" s="88" t="s">
        <v>22</v>
      </c>
      <c r="C23" s="67">
        <f>COUNTIF(Data!BE:BE,"1")</f>
        <v>0</v>
      </c>
      <c r="D23" s="75">
        <f>IF(COUNTIF(Data!BE:BE,"&gt;0")=0,"",COUNTIF(Data!BE:BE,1)/COUNTIF(Data!BE:BE,"&gt;0"))</f>
      </c>
    </row>
    <row r="24" spans="1:4" s="62" customFormat="1" ht="15" customHeight="1">
      <c r="A24" s="126"/>
      <c r="B24" s="88" t="s">
        <v>23</v>
      </c>
      <c r="C24" s="67">
        <f>COUNTIF(Data!BE:BE,"2")</f>
        <v>0</v>
      </c>
      <c r="D24" s="75">
        <f>IF(COUNTIF(Data!BE:BE,"&gt;0")=0,"",COUNTIF(Data!BE:BE,2)/COUNTIF(Data!BE:BE,"&gt;0"))</f>
      </c>
    </row>
    <row r="25" spans="1:4" s="62" customFormat="1" ht="15" customHeight="1">
      <c r="A25" s="126"/>
      <c r="B25" s="88" t="s">
        <v>7</v>
      </c>
      <c r="C25" s="67">
        <f>COUNTIF(Data!BE:BE,"3")</f>
        <v>0</v>
      </c>
      <c r="D25" s="75">
        <f>IF(COUNTIF(Data!BE:BE,"&gt;0")=0,"",COUNTIF(Data!BE:BE,3)/COUNTIF(Data!BE:BE,"&gt;0"))</f>
      </c>
    </row>
    <row r="26" spans="1:4" s="62" customFormat="1" ht="15" customHeight="1">
      <c r="A26" s="126"/>
      <c r="B26" s="88" t="s">
        <v>302</v>
      </c>
      <c r="C26" s="67">
        <f>COUNTIF(Data!BE:BE,"4")</f>
        <v>0</v>
      </c>
      <c r="D26" s="75">
        <f>IF(COUNTIF(Data!BE:BE,"&gt;0")=0,"",COUNTIF(Data!BE:BE,4)/COUNTIF(Data!BE:BE,"&gt;0"))</f>
      </c>
    </row>
    <row r="27" spans="1:4" s="62" customFormat="1" ht="15" customHeight="1">
      <c r="A27" s="126"/>
      <c r="B27" s="88" t="s">
        <v>4</v>
      </c>
      <c r="C27" s="67">
        <f>COUNTIF(Data!BE:BE,".")</f>
        <v>0</v>
      </c>
      <c r="D27" s="75"/>
    </row>
    <row r="28" spans="1:4" s="62" customFormat="1" ht="15" customHeight="1">
      <c r="A28" s="126"/>
      <c r="B28" s="88"/>
      <c r="C28" s="67"/>
      <c r="D28" s="75"/>
    </row>
    <row r="29" spans="1:4" s="82" customFormat="1" ht="15" customHeight="1">
      <c r="A29" s="123" t="s">
        <v>369</v>
      </c>
      <c r="B29" s="86" t="s">
        <v>22</v>
      </c>
      <c r="C29" s="86">
        <f>COUNTIF(Data!BF:BF,1)</f>
        <v>0</v>
      </c>
      <c r="D29" s="80">
        <f>IF(COUNTIF(Data!BF:BF,"&gt;0")=0,"",COUNTIF(Data!BF:BF,1)/COUNTIF(Data!BF:BF,"&gt;0"))</f>
      </c>
    </row>
    <row r="30" spans="1:4" s="82" customFormat="1" ht="15" customHeight="1">
      <c r="A30" s="124"/>
      <c r="B30" s="86" t="s">
        <v>23</v>
      </c>
      <c r="C30" s="86">
        <f>COUNTIF(Data!BF:BF,2)</f>
        <v>0</v>
      </c>
      <c r="D30" s="80">
        <f>IF(COUNTIF(Data!BF:BF,"&gt;0")=0,"",COUNTIF(Data!BF:BF,2)/COUNTIF(Data!BF:BF,"&gt;0"))</f>
      </c>
    </row>
    <row r="31" spans="1:4" s="82" customFormat="1" ht="15" customHeight="1">
      <c r="A31" s="124"/>
      <c r="B31" s="86" t="s">
        <v>7</v>
      </c>
      <c r="C31" s="86">
        <f>COUNTIF(Data!BF:BF,3)</f>
        <v>0</v>
      </c>
      <c r="D31" s="80">
        <f>IF(COUNTIF(Data!BF:BF,"&gt;0")=0,"",COUNTIF(Data!BF:BF,3)/COUNTIF(Data!BF:BF,"&gt;0"))</f>
      </c>
    </row>
    <row r="32" spans="1:4" s="82" customFormat="1" ht="15" customHeight="1">
      <c r="A32" s="124"/>
      <c r="B32" s="87" t="s">
        <v>4</v>
      </c>
      <c r="C32" s="79">
        <f>COUNTIF(Data!BF:BF,".")</f>
        <v>0</v>
      </c>
      <c r="D32" s="80"/>
    </row>
    <row r="33" spans="1:4" s="82" customFormat="1" ht="15" customHeight="1">
      <c r="A33" s="124"/>
      <c r="B33" s="86"/>
      <c r="C33" s="86"/>
      <c r="D33" s="80"/>
    </row>
    <row r="34" spans="1:4" s="62" customFormat="1" ht="15" customHeight="1">
      <c r="A34" s="97" t="s">
        <v>370</v>
      </c>
      <c r="B34" s="88" t="s">
        <v>22</v>
      </c>
      <c r="C34" s="67">
        <f>COUNTIF(Data!BG:BG,1)</f>
        <v>0</v>
      </c>
      <c r="D34" s="75">
        <f>IF(COUNTIF(Data!BG:BG,"&gt;0")=0,"",COUNTIF(Data!BG:BG,1)/COUNTIF(Data!BG:BG,"&gt;0"))</f>
      </c>
    </row>
    <row r="35" spans="1:4" s="62" customFormat="1" ht="15" customHeight="1">
      <c r="A35" s="97"/>
      <c r="B35" s="88" t="s">
        <v>23</v>
      </c>
      <c r="C35" s="67">
        <f>COUNTIF(Data!BG:BG,2)</f>
        <v>0</v>
      </c>
      <c r="D35" s="75">
        <f>IF(COUNTIF(Data!BG:BG,"&gt;0")=0,"",COUNTIF(Data!BG:BG,2)/COUNTIF(Data!BG:BG,"&gt;0"))</f>
      </c>
    </row>
    <row r="36" spans="1:4" s="62" customFormat="1" ht="15" customHeight="1">
      <c r="A36" s="97"/>
      <c r="B36" s="89" t="s">
        <v>7</v>
      </c>
      <c r="C36" s="67">
        <f>COUNTIF(Data!BG:BG,3)</f>
        <v>0</v>
      </c>
      <c r="D36" s="75">
        <f>IF(COUNTIF(Data!BG:BG,"&gt;0")=0,"",COUNTIF(Data!BG:BG,3)/COUNTIF(Data!BG:BG,"&gt;0"))</f>
      </c>
    </row>
    <row r="37" spans="1:4" s="62" customFormat="1" ht="15" customHeight="1">
      <c r="A37" s="97"/>
      <c r="B37" s="88" t="s">
        <v>4</v>
      </c>
      <c r="C37" s="67">
        <f>COUNTIF(Data!BG:BG,".")</f>
        <v>0</v>
      </c>
      <c r="D37" s="75"/>
    </row>
    <row r="38" spans="1:4" s="62" customFormat="1" ht="15" customHeight="1">
      <c r="A38" s="76"/>
      <c r="B38" s="88"/>
      <c r="C38" s="67"/>
      <c r="D38" s="75"/>
    </row>
    <row r="39" spans="1:4" s="82" customFormat="1" ht="15" customHeight="1">
      <c r="A39" s="102" t="s">
        <v>371</v>
      </c>
      <c r="B39" s="86" t="s">
        <v>8</v>
      </c>
      <c r="C39" s="79">
        <f>COUNTIF(Data!BH:BH,1)</f>
        <v>0</v>
      </c>
      <c r="D39" s="80">
        <f>IF(COUNTIF(Data!BH:BH,"&gt;0")=0,"",COUNTIF(Data!BH:BH,1)/COUNTIF(Data!BH:BH,"&gt;0"))</f>
      </c>
    </row>
    <row r="40" spans="1:4" s="82" customFormat="1" ht="15" customHeight="1">
      <c r="A40" s="102"/>
      <c r="B40" s="86" t="s">
        <v>7</v>
      </c>
      <c r="C40" s="79">
        <f>COUNTIF(Data!BH:BH,2)</f>
        <v>0</v>
      </c>
      <c r="D40" s="80">
        <f>IF(COUNTIF(Data!BH:BH,"&gt;0")=0,"",COUNTIF(Data!BH:BH,2)/COUNTIF(Data!BH:BH,"&gt;0"))</f>
      </c>
    </row>
    <row r="41" spans="1:4" s="82" customFormat="1" ht="15" customHeight="1">
      <c r="A41" s="102"/>
      <c r="B41" s="86" t="s">
        <v>4</v>
      </c>
      <c r="C41" s="79">
        <f>COUNTIF(Data!BH:BH,".")</f>
        <v>0</v>
      </c>
      <c r="D41" s="80"/>
    </row>
    <row r="42" spans="1:4" s="82" customFormat="1" ht="15" customHeight="1">
      <c r="A42" s="102"/>
      <c r="B42" s="87"/>
      <c r="C42" s="79"/>
      <c r="D42" s="80"/>
    </row>
    <row r="43" spans="1:4" s="62" customFormat="1" ht="15" customHeight="1">
      <c r="A43" s="97" t="s">
        <v>372</v>
      </c>
      <c r="B43" s="88" t="s">
        <v>5</v>
      </c>
      <c r="C43" s="88">
        <f>COUNTIF(Data!BI:BI,1)</f>
        <v>0</v>
      </c>
      <c r="D43" s="75">
        <f>IF(COUNTIF(Data!BI:BI,"&gt;0")=0,"",COUNTIF(Data!BI:BI,1)/COUNTIF(Data!BI:BI,"&gt;0"))</f>
      </c>
    </row>
    <row r="44" spans="1:4" s="62" customFormat="1" ht="15" customHeight="1">
      <c r="A44" s="97"/>
      <c r="B44" s="89" t="s">
        <v>6</v>
      </c>
      <c r="C44" s="88">
        <f>COUNTIF(Data!BI:BI,2)</f>
        <v>0</v>
      </c>
      <c r="D44" s="75">
        <f>IF(COUNTIF(Data!BI:BI,"&gt;0")=0,"",COUNTIF(Data!BI:BI,2)/COUNTIF(Data!BI:BI,"&gt;0"))</f>
      </c>
    </row>
    <row r="45" spans="1:4" s="62" customFormat="1" ht="15" customHeight="1">
      <c r="A45" s="97"/>
      <c r="B45" s="88" t="s">
        <v>7</v>
      </c>
      <c r="C45" s="88">
        <f>COUNTIF(Data!BI:BI,3)</f>
        <v>0</v>
      </c>
      <c r="D45" s="75">
        <f>IF(COUNTIF(Data!BI:BI,"&gt;0")=0,"",COUNTIF(Data!BI:BI,3)/COUNTIF(Data!BI:BI,"&gt;0"))</f>
      </c>
    </row>
    <row r="46" spans="1:4" s="62" customFormat="1" ht="15" customHeight="1">
      <c r="A46" s="97"/>
      <c r="B46" s="88" t="s">
        <v>4</v>
      </c>
      <c r="C46" s="88">
        <f>COUNTIF(Data!BI:BI,".")</f>
        <v>0</v>
      </c>
      <c r="D46" s="75"/>
    </row>
    <row r="47" spans="1:4" s="62" customFormat="1" ht="15" customHeight="1">
      <c r="A47" s="76"/>
      <c r="B47" s="88"/>
      <c r="C47" s="88"/>
      <c r="D47" s="75"/>
    </row>
    <row r="48" spans="1:97" s="90" customFormat="1" ht="15" customHeight="1">
      <c r="A48" s="102" t="s">
        <v>373</v>
      </c>
      <c r="B48" s="86" t="s">
        <v>255</v>
      </c>
      <c r="C48" s="86">
        <f>COUNTIF(Data!BJ:BJ,1)</f>
        <v>0</v>
      </c>
      <c r="D48" s="80">
        <f>IF(COUNTIF(Data!BJ:BJ,"&gt;0")=0,"",COUNTIF(Data!BJ:BJ,1)/COUNTIF(Data!BJ:BJ,"&gt;0"))</f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</row>
    <row r="49" spans="1:97" s="90" customFormat="1" ht="15" customHeight="1">
      <c r="A49" s="102"/>
      <c r="B49" s="86" t="s">
        <v>144</v>
      </c>
      <c r="C49" s="86">
        <f>COUNTIF(Data!BJ:BJ,2)</f>
        <v>0</v>
      </c>
      <c r="D49" s="80">
        <f>IF(COUNTIF(Data!BJ:BJ,"&gt;0")=0,"",COUNTIF(Data!BJ:BJ,2)/COUNTIF(Data!BJ:BJ,"&gt;0"))</f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</row>
    <row r="50" spans="1:97" s="90" customFormat="1" ht="15" customHeight="1">
      <c r="A50" s="102"/>
      <c r="B50" s="86" t="s">
        <v>145</v>
      </c>
      <c r="C50" s="86">
        <f>COUNTIF(Data!BJ:BJ,3)</f>
        <v>0</v>
      </c>
      <c r="D50" s="80">
        <f>IF(COUNTIF(Data!BJ:BJ,"&gt;0")=0,"",COUNTIF(Data!BJ:BJ,3)/COUNTIF(Data!BJ:BJ,"&gt;0"))</f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</row>
    <row r="51" spans="1:97" s="90" customFormat="1" ht="15" customHeight="1">
      <c r="A51" s="102"/>
      <c r="B51" s="86" t="s">
        <v>146</v>
      </c>
      <c r="C51" s="86">
        <f>COUNTIF(Data!BJ:BJ,4)</f>
        <v>0</v>
      </c>
      <c r="D51" s="80">
        <f>IF(COUNTIF(Data!BJ:BJ,"&gt;0")=0,"",COUNTIF(Data!BJ:BJ,4)/COUNTIF(Data!BJ:BJ,"&gt;0"))</f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</row>
    <row r="52" spans="1:97" s="90" customFormat="1" ht="15" customHeight="1">
      <c r="A52" s="102"/>
      <c r="B52" s="86" t="s">
        <v>130</v>
      </c>
      <c r="C52" s="86">
        <f>COUNTIF(Data!BJ:BJ,5)</f>
        <v>0</v>
      </c>
      <c r="D52" s="80">
        <f>IF(COUNTIF(Data!BJ:BJ,"&gt;0")=0,"",COUNTIF(Data!BJ:BJ,5)/COUNTIF(Data!BJ:BJ,"&gt;0"))</f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</row>
    <row r="53" spans="1:97" s="90" customFormat="1" ht="15" customHeight="1">
      <c r="A53" s="102"/>
      <c r="B53" s="86" t="s">
        <v>131</v>
      </c>
      <c r="C53" s="86">
        <f>COUNTIF(Data!BJ:BJ,6)</f>
        <v>0</v>
      </c>
      <c r="D53" s="80">
        <f>IF(COUNTIF(Data!BJ:BJ,"&gt;0")=0,"",COUNTIF(Data!BJ:BJ,6)/COUNTIF(Data!BJ:BJ,"&gt;0"))</f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</row>
    <row r="54" spans="1:97" s="90" customFormat="1" ht="15" customHeight="1">
      <c r="A54" s="102"/>
      <c r="B54" s="86" t="s">
        <v>4</v>
      </c>
      <c r="C54" s="86">
        <f>COUNTIF(Data!BJ:BJ,".")</f>
        <v>0</v>
      </c>
      <c r="D54" s="80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</row>
    <row r="55" spans="1:97" s="90" customFormat="1" ht="15" customHeight="1">
      <c r="A55" s="102"/>
      <c r="B55" s="86"/>
      <c r="C55" s="86"/>
      <c r="D55" s="86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</row>
    <row r="56" spans="1:4" ht="12.75">
      <c r="A56" s="24"/>
      <c r="B56" s="24"/>
      <c r="D56" s="24"/>
    </row>
    <row r="57" spans="1:2" ht="12.75">
      <c r="A57" s="24"/>
      <c r="B57" s="24"/>
    </row>
    <row r="58" spans="1:2" ht="12.75">
      <c r="A58" s="24"/>
      <c r="B58" s="24"/>
    </row>
    <row r="59" spans="1:2" ht="12.75">
      <c r="A59" s="24"/>
      <c r="B59" s="24"/>
    </row>
  </sheetData>
  <sheetProtection/>
  <mergeCells count="10">
    <mergeCell ref="A43:A46"/>
    <mergeCell ref="A48:A55"/>
    <mergeCell ref="A2:A6"/>
    <mergeCell ref="A7:A11"/>
    <mergeCell ref="A12:A16"/>
    <mergeCell ref="A17:A22"/>
    <mergeCell ref="A29:A33"/>
    <mergeCell ref="A39:A42"/>
    <mergeCell ref="A23:A28"/>
    <mergeCell ref="A34:A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5"/>
    </sheetView>
  </sheetViews>
  <sheetFormatPr defaultColWidth="9.140625" defaultRowHeight="12.75"/>
  <cols>
    <col min="1" max="1" width="42.8515625" style="36" customWidth="1"/>
    <col min="2" max="2" width="60.7109375" style="24" customWidth="1"/>
    <col min="3" max="3" width="15.7109375" style="24" customWidth="1"/>
    <col min="4" max="4" width="20.7109375" style="25" customWidth="1"/>
    <col min="5" max="16384" width="9.140625" style="24" customWidth="1"/>
  </cols>
  <sheetData>
    <row r="1" spans="1:4" s="3" customFormat="1" ht="24" customHeight="1">
      <c r="A1" s="35" t="s">
        <v>0</v>
      </c>
      <c r="B1" s="2" t="s">
        <v>1</v>
      </c>
      <c r="C1" s="2" t="s">
        <v>2</v>
      </c>
      <c r="D1" s="18" t="s">
        <v>3</v>
      </c>
    </row>
    <row r="2" spans="1:4" s="10" customFormat="1" ht="15" customHeight="1">
      <c r="A2" s="119" t="s">
        <v>374</v>
      </c>
      <c r="B2" s="4" t="s">
        <v>8</v>
      </c>
      <c r="C2" s="4">
        <f>COUNTIF(Data!BK:BK,1)</f>
        <v>0</v>
      </c>
      <c r="D2" s="5">
        <f>IF(COUNTIF(Data!BK:BK,"&gt;0")=0,"",COUNTIF(Data!BK:BK,1)/COUNTIF(Data!BK:BK,"&gt;0"))</f>
      </c>
    </row>
    <row r="3" spans="1:4" s="10" customFormat="1" ht="15" customHeight="1">
      <c r="A3" s="120"/>
      <c r="B3" s="4" t="s">
        <v>7</v>
      </c>
      <c r="C3" s="4">
        <f>COUNTIF(Data!BK:BK,2)</f>
        <v>0</v>
      </c>
      <c r="D3" s="5">
        <f>IF(COUNTIF(Data!BK:BK,"&gt;0")=0,"",COUNTIF(Data!BK:BK,2)/COUNTIF(Data!BK:BK,"&gt;0"))</f>
      </c>
    </row>
    <row r="4" spans="1:4" s="10" customFormat="1" ht="15" customHeight="1">
      <c r="A4" s="120"/>
      <c r="B4" s="6" t="s">
        <v>4</v>
      </c>
      <c r="C4" s="4">
        <f>COUNTIF(Data!BK:BK,".")</f>
        <v>0</v>
      </c>
      <c r="D4" s="5"/>
    </row>
    <row r="5" spans="1:4" s="10" customFormat="1" ht="15" customHeight="1">
      <c r="A5" s="120"/>
      <c r="B5" s="4"/>
      <c r="C5" s="4"/>
      <c r="D5" s="5"/>
    </row>
    <row r="6" spans="1:4" s="11" customFormat="1" ht="15" customHeight="1">
      <c r="A6" s="121" t="s">
        <v>375</v>
      </c>
      <c r="B6" s="7" t="s">
        <v>25</v>
      </c>
      <c r="C6" s="7">
        <f>COUNTIF(Data!BL:BL,1)</f>
        <v>0</v>
      </c>
      <c r="D6" s="8">
        <f>IF(COUNTIF(Data!BL:BL,"&gt;0")=0,"",COUNTIF(Data!BL:BL,1)/COUNTIF(Data!BL:BL,"&gt;0"))</f>
      </c>
    </row>
    <row r="7" spans="1:4" s="11" customFormat="1" ht="15" customHeight="1">
      <c r="A7" s="122"/>
      <c r="B7" s="7" t="s">
        <v>6</v>
      </c>
      <c r="C7" s="7">
        <f>COUNTIF(Data!BL:BL,2)</f>
        <v>0</v>
      </c>
      <c r="D7" s="8">
        <f>IF(COUNTIF(Data!BL:BL,"&gt;0")=0,"",COUNTIF(Data!BL:BL,2)/COUNTIF(Data!BL:BL,"&gt;0"))</f>
      </c>
    </row>
    <row r="8" spans="1:4" s="11" customFormat="1" ht="15" customHeight="1">
      <c r="A8" s="122"/>
      <c r="B8" s="7" t="s">
        <v>7</v>
      </c>
      <c r="C8" s="7">
        <f>COUNTIF(Data!BL:BL,3)</f>
        <v>0</v>
      </c>
      <c r="D8" s="8">
        <f>IF(COUNTIF(Data!BL:BL,"&gt;0")=0,"",COUNTIF(Data!BL:BL,3)/COUNTIF(Data!BL:BL,"&gt;0"))</f>
      </c>
    </row>
    <row r="9" spans="1:4" s="11" customFormat="1" ht="15" customHeight="1">
      <c r="A9" s="122"/>
      <c r="B9" s="7" t="s">
        <v>200</v>
      </c>
      <c r="C9" s="7">
        <f>COUNTIF(Data!BL:BL,4)</f>
        <v>0</v>
      </c>
      <c r="D9" s="8">
        <f>IF(COUNTIF(Data!BL:BL,"&gt;0")=0,"",COUNTIF(Data!BL:BL,4)/COUNTIF(Data!BL:BL,"&gt;0"))</f>
      </c>
    </row>
    <row r="10" spans="1:4" s="11" customFormat="1" ht="15" customHeight="1">
      <c r="A10" s="122"/>
      <c r="B10" s="9" t="s">
        <v>4</v>
      </c>
      <c r="C10" s="7">
        <f>COUNTIF(Data!BL:BL,".")</f>
        <v>0</v>
      </c>
      <c r="D10" s="8"/>
    </row>
    <row r="11" spans="1:4" s="11" customFormat="1" ht="15" customHeight="1">
      <c r="A11" s="122"/>
      <c r="B11" s="7"/>
      <c r="C11" s="7"/>
      <c r="D11" s="8"/>
    </row>
    <row r="12" spans="1:4" s="10" customFormat="1" ht="15" customHeight="1">
      <c r="A12" s="97" t="s">
        <v>376</v>
      </c>
      <c r="B12" s="4" t="s">
        <v>25</v>
      </c>
      <c r="C12" s="4">
        <f>COUNTIF(Data!BM:BM,1)</f>
        <v>0</v>
      </c>
      <c r="D12" s="5">
        <f>IF(COUNTIF(Data!BM:BM,"&gt;0")=0,"",COUNTIF(Data!BM:BM,1)/COUNTIF(Data!BM:BM,"&gt;0"))</f>
      </c>
    </row>
    <row r="13" spans="1:4" s="10" customFormat="1" ht="15" customHeight="1">
      <c r="A13" s="97"/>
      <c r="B13" s="4" t="s">
        <v>6</v>
      </c>
      <c r="C13" s="4">
        <f>COUNTIF(Data!BM:BM,2)</f>
        <v>0</v>
      </c>
      <c r="D13" s="5">
        <f>IF(COUNTIF(Data!BM:BM,"&gt;0")=0,"",COUNTIF(Data!BM:BM,2)/COUNTIF(Data!BM:BM,"&gt;0"))</f>
      </c>
    </row>
    <row r="14" spans="1:4" s="10" customFormat="1" ht="15" customHeight="1">
      <c r="A14" s="97"/>
      <c r="B14" s="4" t="s">
        <v>7</v>
      </c>
      <c r="C14" s="4">
        <f>COUNTIF(Data!BM:BM,3)</f>
        <v>0</v>
      </c>
      <c r="D14" s="5">
        <f>IF(COUNTIF(Data!BM:BM,"&gt;0")=0,"",COUNTIF(Data!BM:BM,3)/COUNTIF(Data!BM:BM,"&gt;0"))</f>
      </c>
    </row>
    <row r="15" spans="1:4" s="10" customFormat="1" ht="15" customHeight="1">
      <c r="A15" s="97"/>
      <c r="B15" s="4" t="s">
        <v>200</v>
      </c>
      <c r="C15" s="4">
        <f>COUNTIF(Data!BM:BM,4)</f>
        <v>0</v>
      </c>
      <c r="D15" s="5">
        <f>IF(COUNTIF(Data!BM:BM,"&gt;0")=0,"",COUNTIF(Data!BM:BM,4)/COUNTIF(Data!BM:BM,"&gt;0"))</f>
      </c>
    </row>
    <row r="16" spans="1:4" s="10" customFormat="1" ht="15" customHeight="1">
      <c r="A16" s="97"/>
      <c r="B16" s="6" t="s">
        <v>4</v>
      </c>
      <c r="C16" s="4">
        <f>COUNTIF(Data!BM:BM,".")</f>
        <v>0</v>
      </c>
      <c r="D16" s="4"/>
    </row>
    <row r="17" spans="1:4" s="10" customFormat="1" ht="15" customHeight="1">
      <c r="A17" s="97"/>
      <c r="B17" s="4"/>
      <c r="C17" s="4"/>
      <c r="D17" s="4"/>
    </row>
    <row r="18" spans="1:4" s="11" customFormat="1" ht="15" customHeight="1">
      <c r="A18" s="121" t="s">
        <v>377</v>
      </c>
      <c r="B18" s="7" t="s">
        <v>25</v>
      </c>
      <c r="C18" s="7">
        <f>COUNTIF(Data!BN:BN,1)</f>
        <v>0</v>
      </c>
      <c r="D18" s="8">
        <f>IF(COUNTIF(Data!BN:BN,"&gt;0")=0,"",COUNTIF(Data!BN:BN,1)/COUNTIF(Data!BN:BN,"&gt;0"))</f>
      </c>
    </row>
    <row r="19" spans="1:4" s="11" customFormat="1" ht="15" customHeight="1">
      <c r="A19" s="122"/>
      <c r="B19" s="7" t="s">
        <v>6</v>
      </c>
      <c r="C19" s="7">
        <f>COUNTIF(Data!BN:BN,2)</f>
        <v>0</v>
      </c>
      <c r="D19" s="8">
        <f>IF(COUNTIF(Data!BN:BN,"&gt;0")=0,"",COUNTIF(Data!BN:BN,2)/COUNTIF(Data!BN:BN,"&gt;0"))</f>
      </c>
    </row>
    <row r="20" spans="1:4" s="11" customFormat="1" ht="15" customHeight="1">
      <c r="A20" s="122"/>
      <c r="B20" s="7" t="s">
        <v>7</v>
      </c>
      <c r="C20" s="7">
        <f>COUNTIF(Data!BN:BN,3)</f>
        <v>0</v>
      </c>
      <c r="D20" s="8">
        <f>IF(COUNTIF(Data!BN:BN,"&gt;0")=0,"",COUNTIF(Data!BN:BN,3)/COUNTIF(Data!BN:BN,"&gt;0"))</f>
      </c>
    </row>
    <row r="21" spans="1:4" s="11" customFormat="1" ht="15" customHeight="1">
      <c r="A21" s="122"/>
      <c r="B21" s="7" t="s">
        <v>201</v>
      </c>
      <c r="C21" s="7">
        <f>COUNTIF(Data!BN:BN,4)</f>
        <v>0</v>
      </c>
      <c r="D21" s="8">
        <f>IF(COUNTIF(Data!BN:BN,"&gt;0")=0,"",COUNTIF(Data!BN:BN,4)/COUNTIF(Data!BN:BN,"&gt;0"))</f>
      </c>
    </row>
    <row r="22" spans="1:4" s="11" customFormat="1" ht="15" customHeight="1">
      <c r="A22" s="122"/>
      <c r="B22" s="9" t="s">
        <v>4</v>
      </c>
      <c r="C22" s="7">
        <f>COUNTIF(Data!BN:BN,".")</f>
        <v>0</v>
      </c>
      <c r="D22" s="8"/>
    </row>
    <row r="23" spans="1:4" s="11" customFormat="1" ht="15" customHeight="1">
      <c r="A23" s="122"/>
      <c r="B23" s="7"/>
      <c r="C23" s="7"/>
      <c r="D23" s="8"/>
    </row>
    <row r="24" spans="1:4" s="10" customFormat="1" ht="15" customHeight="1">
      <c r="A24" s="97" t="s">
        <v>378</v>
      </c>
      <c r="B24" s="4" t="s">
        <v>25</v>
      </c>
      <c r="C24" s="4">
        <f>COUNTIF(Data!BO:BO,1)</f>
        <v>0</v>
      </c>
      <c r="D24" s="5">
        <f>IF(COUNTIF(Data!BO:BO,"&gt;0")=0,"",COUNTIF(Data!BO:BO,1)/COUNTIF(Data!BO:BO,"&gt;0"))</f>
      </c>
    </row>
    <row r="25" spans="1:4" s="10" customFormat="1" ht="15" customHeight="1">
      <c r="A25" s="97"/>
      <c r="B25" s="4" t="s">
        <v>6</v>
      </c>
      <c r="C25" s="4">
        <f>COUNTIF(Data!BO:BO,2)</f>
        <v>0</v>
      </c>
      <c r="D25" s="5">
        <f>IF(COUNTIF(Data!BO:BO,"&gt;0")=0,"",COUNTIF(Data!BO:BO,2)/COUNTIF(Data!BO:BO,"&gt;0"))</f>
      </c>
    </row>
    <row r="26" spans="1:4" s="10" customFormat="1" ht="15" customHeight="1">
      <c r="A26" s="97"/>
      <c r="B26" s="4" t="s">
        <v>7</v>
      </c>
      <c r="C26" s="4">
        <f>COUNTIF(Data!BO:BO,3)</f>
        <v>0</v>
      </c>
      <c r="D26" s="5">
        <f>IF(COUNTIF(Data!BO:BO,"&gt;0")=0,"",COUNTIF(Data!BO:BO,3)/COUNTIF(Data!BO:BO,"&gt;0"))</f>
      </c>
    </row>
    <row r="27" spans="1:4" s="10" customFormat="1" ht="15" customHeight="1">
      <c r="A27" s="97"/>
      <c r="B27" s="6" t="s">
        <v>4</v>
      </c>
      <c r="C27" s="4">
        <f>COUNTIF(Data!BO:BO,".")</f>
        <v>0</v>
      </c>
      <c r="D27" s="4"/>
    </row>
    <row r="28" spans="1:4" s="10" customFormat="1" ht="15" customHeight="1">
      <c r="A28" s="97"/>
      <c r="B28" s="4"/>
      <c r="C28" s="4"/>
      <c r="D28" s="4"/>
    </row>
    <row r="29" spans="1:4" s="11" customFormat="1" ht="15" customHeight="1">
      <c r="A29" s="102" t="s">
        <v>379</v>
      </c>
      <c r="B29" s="7" t="s">
        <v>8</v>
      </c>
      <c r="C29" s="7">
        <f>COUNTIF(Data!BP:BP,1)</f>
        <v>0</v>
      </c>
      <c r="D29" s="8">
        <f>IF(COUNTIF(Data!BP:BP,"&gt;0")=0,"",COUNTIF(Data!BP:BP,1)/COUNTIF(Data!BP:BP,"&gt;0"))</f>
      </c>
    </row>
    <row r="30" spans="1:4" s="11" customFormat="1" ht="15" customHeight="1">
      <c r="A30" s="102"/>
      <c r="B30" s="7" t="s">
        <v>7</v>
      </c>
      <c r="C30" s="7">
        <f>COUNTIF(Data!BP:BP,2)</f>
        <v>0</v>
      </c>
      <c r="D30" s="8">
        <f>IF(COUNTIF(Data!BP:BP,"&gt;0")=0,"",COUNTIF(Data!BP:BP,2)/COUNTIF(Data!BP:BP,"&gt;0"))</f>
      </c>
    </row>
    <row r="31" spans="1:4" s="11" customFormat="1" ht="15" customHeight="1">
      <c r="A31" s="102"/>
      <c r="B31" s="9" t="s">
        <v>4</v>
      </c>
      <c r="C31" s="7">
        <f>COUNTIF(Data!BP:BP,".")</f>
        <v>0</v>
      </c>
      <c r="D31" s="8"/>
    </row>
    <row r="32" spans="1:4" s="11" customFormat="1" ht="15" customHeight="1">
      <c r="A32" s="102"/>
      <c r="B32" s="7"/>
      <c r="C32" s="7"/>
      <c r="D32" s="8"/>
    </row>
    <row r="33" spans="1:4" s="10" customFormat="1" ht="15" customHeight="1">
      <c r="A33" s="97" t="s">
        <v>380</v>
      </c>
      <c r="B33" s="4" t="s">
        <v>25</v>
      </c>
      <c r="C33" s="4">
        <f>COUNTIF(Data!BQ:BQ,1)</f>
        <v>0</v>
      </c>
      <c r="D33" s="5">
        <f>IF(COUNTIF(Data!BQ:BQ,"&gt;0")=0,"",COUNTIF(Data!BQ:BQ,1)/COUNTIF(Data!BQ:BQ,"&gt;0"))</f>
      </c>
    </row>
    <row r="34" spans="1:4" s="10" customFormat="1" ht="15" customHeight="1">
      <c r="A34" s="97"/>
      <c r="B34" s="4" t="s">
        <v>6</v>
      </c>
      <c r="C34" s="4">
        <f>COUNTIF(Data!BQ:BQ,2)</f>
        <v>0</v>
      </c>
      <c r="D34" s="5">
        <f>IF(COUNTIF(Data!BQ:BQ,"&gt;0")=0,"",COUNTIF(Data!BQ:BQ,2)/COUNTIF(Data!BQ:BQ,"&gt;0"))</f>
      </c>
    </row>
    <row r="35" spans="1:4" s="10" customFormat="1" ht="15" customHeight="1">
      <c r="A35" s="97"/>
      <c r="B35" s="4" t="s">
        <v>7</v>
      </c>
      <c r="C35" s="4">
        <f>COUNTIF(Data!BQ:BQ,3)</f>
        <v>0</v>
      </c>
      <c r="D35" s="5">
        <f>IF(COUNTIF(Data!BQ:BQ,"&gt;0")=0,"",COUNTIF(Data!BQ:BQ,3)/COUNTIF(Data!BQ:BQ,"&gt;0"))</f>
      </c>
    </row>
    <row r="36" spans="1:4" s="10" customFormat="1" ht="15" customHeight="1">
      <c r="A36" s="97"/>
      <c r="B36" s="6" t="s">
        <v>4</v>
      </c>
      <c r="C36" s="4">
        <f>COUNTIF(Data!BQ:BQ,".")</f>
        <v>0</v>
      </c>
      <c r="D36" s="5"/>
    </row>
    <row r="37" spans="1:4" s="10" customFormat="1" ht="20.25" customHeight="1">
      <c r="A37" s="97"/>
      <c r="B37" s="4"/>
      <c r="C37" s="4"/>
      <c r="D37" s="4"/>
    </row>
    <row r="38" spans="1:4" s="11" customFormat="1" ht="15" customHeight="1">
      <c r="A38" s="102" t="s">
        <v>381</v>
      </c>
      <c r="B38" s="7" t="s">
        <v>25</v>
      </c>
      <c r="C38" s="7">
        <f>COUNTIF(Data!BR:BR,1)</f>
        <v>0</v>
      </c>
      <c r="D38" s="8">
        <f>IF(COUNTIF(Data!BR:BR,"&gt;0")=0,"",COUNTIF(Data!BR:BR,1)/COUNTIF(Data!BR:BR,"&gt;0"))</f>
      </c>
    </row>
    <row r="39" spans="1:4" s="11" customFormat="1" ht="15" customHeight="1">
      <c r="A39" s="102"/>
      <c r="B39" s="7" t="s">
        <v>6</v>
      </c>
      <c r="C39" s="7">
        <f>COUNTIF(Data!BR:BR,2)</f>
        <v>0</v>
      </c>
      <c r="D39" s="8">
        <f>IF(COUNTIF(Data!BR:BR,"&gt;0")=0,"",COUNTIF(Data!BR:BR,2)/COUNTIF(Data!BR:BR,"&gt;0"))</f>
      </c>
    </row>
    <row r="40" spans="1:4" s="11" customFormat="1" ht="15" customHeight="1">
      <c r="A40" s="102"/>
      <c r="B40" s="7" t="s">
        <v>7</v>
      </c>
      <c r="C40" s="7">
        <f>COUNTIF(Data!BR:BR,3)</f>
        <v>0</v>
      </c>
      <c r="D40" s="8">
        <f>IF(COUNTIF(Data!BR:BR,"&gt;0")=0,"",COUNTIF(Data!BR:BR,3)/COUNTIF(Data!BR:BR,"&gt;0"))</f>
      </c>
    </row>
    <row r="41" spans="1:4" s="11" customFormat="1" ht="15" customHeight="1">
      <c r="A41" s="102"/>
      <c r="B41" s="9" t="s">
        <v>4</v>
      </c>
      <c r="C41" s="7">
        <f>COUNTIF(Data!BR:BR,".")</f>
        <v>0</v>
      </c>
      <c r="D41" s="8"/>
    </row>
    <row r="42" spans="1:4" s="11" customFormat="1" ht="15" customHeight="1">
      <c r="A42" s="102"/>
      <c r="B42" s="7"/>
      <c r="C42" s="7"/>
      <c r="D42" s="8"/>
    </row>
    <row r="43" ht="15" customHeight="1"/>
    <row r="44" ht="15" customHeight="1"/>
    <row r="45" ht="15" customHeight="1"/>
  </sheetData>
  <sheetProtection/>
  <mergeCells count="8">
    <mergeCell ref="A24:A28"/>
    <mergeCell ref="A29:A32"/>
    <mergeCell ref="A33:A37"/>
    <mergeCell ref="A38:A42"/>
    <mergeCell ref="A2:A5"/>
    <mergeCell ref="A6:A11"/>
    <mergeCell ref="A18:A23"/>
    <mergeCell ref="A12:A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A80" sqref="A80:A84"/>
    </sheetView>
  </sheetViews>
  <sheetFormatPr defaultColWidth="9.140625" defaultRowHeight="12.75"/>
  <cols>
    <col min="1" max="1" width="42.8515625" style="36" customWidth="1"/>
    <col min="2" max="2" width="60.7109375" style="32" customWidth="1"/>
    <col min="3" max="3" width="15.7109375" style="24" customWidth="1"/>
    <col min="4" max="4" width="20.7109375" style="25" customWidth="1"/>
    <col min="5" max="16384" width="9.140625" style="24" customWidth="1"/>
  </cols>
  <sheetData>
    <row r="1" spans="1:4" s="3" customFormat="1" ht="24" customHeight="1">
      <c r="A1" s="35" t="s">
        <v>0</v>
      </c>
      <c r="B1" s="29" t="s">
        <v>1</v>
      </c>
      <c r="C1" s="2" t="s">
        <v>2</v>
      </c>
      <c r="D1" s="18" t="s">
        <v>3</v>
      </c>
    </row>
    <row r="2" spans="1:4" s="42" customFormat="1" ht="15" customHeight="1">
      <c r="A2" s="102" t="s">
        <v>382</v>
      </c>
      <c r="B2" s="26" t="s">
        <v>5</v>
      </c>
      <c r="C2" s="7">
        <f>COUNTIF(Data!BS:BS,1)</f>
        <v>0</v>
      </c>
      <c r="D2" s="8">
        <f>IF(COUNTIF(Data!BS:BS,"&gt;0")=0,"",COUNTIF(Data!BS:BS,1)/COUNTIF(Data!BS:BS,"&gt;0"))</f>
      </c>
    </row>
    <row r="3" spans="1:4" s="42" customFormat="1" ht="15" customHeight="1">
      <c r="A3" s="102"/>
      <c r="B3" s="26" t="s">
        <v>132</v>
      </c>
      <c r="C3" s="7">
        <f>COUNTIF(Data!BS:BS,2)</f>
        <v>0</v>
      </c>
      <c r="D3" s="8">
        <f>IF(COUNTIF(Data!BS:BS,"&gt;0")=0,"",COUNTIF(Data!BS:BS,2)/COUNTIF(Data!BS:BS,"&gt;0"))</f>
      </c>
    </row>
    <row r="4" spans="1:4" s="42" customFormat="1" ht="15" customHeight="1">
      <c r="A4" s="102"/>
      <c r="B4" s="26" t="s">
        <v>7</v>
      </c>
      <c r="C4" s="7">
        <f>COUNTIF(Data!BS:BS,3)</f>
        <v>0</v>
      </c>
      <c r="D4" s="8">
        <f>IF(COUNTIF(Data!BS:BS,"&gt;0")=0,"",COUNTIF(Data!BS:BS,3)/COUNTIF(Data!BS:BS,"&gt;0"))</f>
      </c>
    </row>
    <row r="5" spans="1:4" s="42" customFormat="1" ht="15" customHeight="1">
      <c r="A5" s="102"/>
      <c r="B5" s="26" t="s">
        <v>448</v>
      </c>
      <c r="C5" s="7">
        <f>COUNTIF(Data!BS:BS,4)</f>
        <v>0</v>
      </c>
      <c r="D5" s="8">
        <f>IF(COUNTIF(Data!BS:BS,"&gt;0")=0,"",COUNTIF(Data!BS:BS,4)/COUNTIF(Data!BS:BS,"&gt;0"))</f>
      </c>
    </row>
    <row r="6" spans="1:4" s="42" customFormat="1" ht="15" customHeight="1">
      <c r="A6" s="102"/>
      <c r="B6" s="31" t="s">
        <v>4</v>
      </c>
      <c r="C6" s="7">
        <f>COUNTIF(Data!BS:BS,".")</f>
        <v>0</v>
      </c>
      <c r="D6" s="8"/>
    </row>
    <row r="7" spans="1:4" s="42" customFormat="1" ht="15" customHeight="1">
      <c r="A7" s="102"/>
      <c r="B7" s="26"/>
      <c r="C7" s="7"/>
      <c r="D7" s="8"/>
    </row>
    <row r="8" spans="1:5" s="28" customFormat="1" ht="15" customHeight="1">
      <c r="A8" s="97" t="s">
        <v>383</v>
      </c>
      <c r="B8" s="27" t="s">
        <v>5</v>
      </c>
      <c r="C8" s="4">
        <f>COUNTIF(Data!BT:BT,1)</f>
        <v>0</v>
      </c>
      <c r="D8" s="5">
        <f>IF(COUNTIF(Data!BT:BT,"&gt;0")=0,"",COUNTIF(Data!BT:BT,1)/COUNTIF(Data!BT:BT,"&gt;0"))</f>
      </c>
      <c r="E8" s="10"/>
    </row>
    <row r="9" spans="1:5" s="28" customFormat="1" ht="15" customHeight="1">
      <c r="A9" s="97"/>
      <c r="B9" s="27" t="s">
        <v>132</v>
      </c>
      <c r="C9" s="4">
        <f>COUNTIF(Data!BT:BT,2)</f>
        <v>0</v>
      </c>
      <c r="D9" s="5">
        <f>IF(COUNTIF(Data!BT:BT,"&gt;0")=0,"",COUNTIF(Data!BT:BT,2)/COUNTIF(Data!BT:BT,"&gt;0"))</f>
      </c>
      <c r="E9" s="10"/>
    </row>
    <row r="10" spans="1:5" s="28" customFormat="1" ht="15" customHeight="1">
      <c r="A10" s="97"/>
      <c r="B10" s="27" t="s">
        <v>7</v>
      </c>
      <c r="C10" s="4">
        <f>COUNTIF(Data!BT:BT,3)</f>
        <v>0</v>
      </c>
      <c r="D10" s="5">
        <f>IF(COUNTIF(Data!BT:BT,"&gt;0")=0,"",COUNTIF(Data!BT:BT,3)/COUNTIF(Data!BT:BT,"&gt;0"))</f>
      </c>
      <c r="E10" s="10"/>
    </row>
    <row r="11" spans="1:5" s="28" customFormat="1" ht="15" customHeight="1">
      <c r="A11" s="97"/>
      <c r="B11" s="30" t="s">
        <v>4</v>
      </c>
      <c r="C11" s="4">
        <f>COUNTIF(Data!BT:BT,".")</f>
        <v>0</v>
      </c>
      <c r="D11" s="5"/>
      <c r="E11" s="10"/>
    </row>
    <row r="12" spans="1:5" s="28" customFormat="1" ht="15" customHeight="1">
      <c r="A12" s="97"/>
      <c r="B12" s="27"/>
      <c r="C12" s="4"/>
      <c r="D12" s="4"/>
      <c r="E12" s="10"/>
    </row>
    <row r="13" spans="1:4" s="82" customFormat="1" ht="15" customHeight="1">
      <c r="A13" s="123" t="s">
        <v>384</v>
      </c>
      <c r="B13" s="86" t="s">
        <v>8</v>
      </c>
      <c r="C13" s="79">
        <f>COUNTIF(Data!BU:BU,1)</f>
        <v>0</v>
      </c>
      <c r="D13" s="80">
        <f>IF(COUNTIF(Data!BU:BU,"&gt;0")=0,"",COUNTIF(Data!BU:BU,1)/COUNTIF(Data!BU:BU,"&gt;0"))</f>
      </c>
    </row>
    <row r="14" spans="1:4" s="82" customFormat="1" ht="15" customHeight="1">
      <c r="A14" s="124"/>
      <c r="B14" s="86" t="s">
        <v>7</v>
      </c>
      <c r="C14" s="79">
        <f>COUNTIF(Data!BU:BU,2)</f>
        <v>0</v>
      </c>
      <c r="D14" s="80">
        <f>IF(COUNTIF(Data!BU:BU,"&gt;0")=0,"",COUNTIF(Data!BU:BU,2)/COUNTIF(Data!BU:BU,"&gt;0"))</f>
      </c>
    </row>
    <row r="15" spans="1:4" s="82" customFormat="1" ht="15" customHeight="1">
      <c r="A15" s="124"/>
      <c r="B15" s="87" t="s">
        <v>4</v>
      </c>
      <c r="C15" s="79">
        <f>COUNTIF(Data!BU:BU,".")</f>
        <v>0</v>
      </c>
      <c r="D15" s="80"/>
    </row>
    <row r="16" spans="1:4" s="82" customFormat="1" ht="15" customHeight="1">
      <c r="A16" s="124"/>
      <c r="B16" s="86"/>
      <c r="C16" s="79"/>
      <c r="D16" s="80"/>
    </row>
    <row r="17" spans="1:4" s="62" customFormat="1" ht="15" customHeight="1">
      <c r="A17" s="125" t="s">
        <v>385</v>
      </c>
      <c r="B17" s="88" t="s">
        <v>147</v>
      </c>
      <c r="C17" s="67">
        <f>COUNTIF(Data!BV:BV,1)</f>
        <v>0</v>
      </c>
      <c r="D17" s="75">
        <f>IF(COUNTIF(Data!BV:BV,"&gt;0")=0,"",COUNTIF(Data!BV:BV,1)/COUNTIF(Data!BV:BV,"&gt;0"))</f>
      </c>
    </row>
    <row r="18" spans="1:4" s="62" customFormat="1" ht="15" customHeight="1">
      <c r="A18" s="126"/>
      <c r="B18" s="88" t="s">
        <v>148</v>
      </c>
      <c r="C18" s="67">
        <f>COUNTIF(Data!BV:BV,2)</f>
        <v>0</v>
      </c>
      <c r="D18" s="75">
        <f>IF(COUNTIF(Data!BV:BV,"&gt;0")=0,"",COUNTIF(Data!BV:BV,2)/COUNTIF(Data!BV:BV,"&gt;0"))</f>
      </c>
    </row>
    <row r="19" spans="1:4" s="62" customFormat="1" ht="15" customHeight="1">
      <c r="A19" s="126"/>
      <c r="B19" s="88" t="s">
        <v>149</v>
      </c>
      <c r="C19" s="67">
        <f>COUNTIF(Data!BV:BV,3)</f>
        <v>0</v>
      </c>
      <c r="D19" s="75">
        <f>IF(COUNTIF(Data!BV:BV,"&gt;0")=0,"",COUNTIF(Data!BV:BV,3)/COUNTIF(Data!BV:BV,"&gt;0"))</f>
      </c>
    </row>
    <row r="20" spans="1:4" s="62" customFormat="1" ht="15" customHeight="1">
      <c r="A20" s="126"/>
      <c r="B20" s="88" t="s">
        <v>123</v>
      </c>
      <c r="C20" s="67">
        <f>COUNTIF(Data!BV:BV,4)</f>
        <v>0</v>
      </c>
      <c r="D20" s="75">
        <f>IF(COUNTIF(Data!BV:BV,"&gt;0")=0,"",COUNTIF(Data!BV:BV,4)/COUNTIF(Data!BV:BV,"&gt;0"))</f>
      </c>
    </row>
    <row r="21" spans="1:4" s="62" customFormat="1" ht="15" customHeight="1">
      <c r="A21" s="126"/>
      <c r="B21" s="89" t="s">
        <v>4</v>
      </c>
      <c r="C21" s="67">
        <f>COUNTIF(Data!BV:BV,".")</f>
        <v>0</v>
      </c>
      <c r="D21" s="75"/>
    </row>
    <row r="22" spans="1:4" s="62" customFormat="1" ht="15" customHeight="1">
      <c r="A22" s="126"/>
      <c r="B22" s="88"/>
      <c r="C22" s="67"/>
      <c r="D22" s="75"/>
    </row>
    <row r="23" spans="1:5" s="82" customFormat="1" ht="15" customHeight="1">
      <c r="A23" s="123" t="s">
        <v>386</v>
      </c>
      <c r="B23" s="86" t="s">
        <v>150</v>
      </c>
      <c r="C23" s="79">
        <f>COUNTIF(Data!BW:BW,1)</f>
        <v>0</v>
      </c>
      <c r="D23" s="80">
        <f>IF(COUNTIF(Data!BW:BW,"&gt;0")=0,"",COUNTIF(Data!BW:BW,1)/COUNTIF(Data!BW:BW,"&gt;0"))</f>
      </c>
      <c r="E23" s="81"/>
    </row>
    <row r="24" spans="1:5" s="82" customFormat="1" ht="15" customHeight="1">
      <c r="A24" s="124"/>
      <c r="B24" s="86" t="s">
        <v>151</v>
      </c>
      <c r="C24" s="79">
        <f>COUNTIF(Data!BW:BW,2)</f>
        <v>0</v>
      </c>
      <c r="D24" s="80">
        <f>IF(COUNTIF(Data!BW:BW,"&gt;0")=0,"",COUNTIF(Data!BW:BW,2)/COUNTIF(Data!BW:BW,"&gt;0"))</f>
      </c>
      <c r="E24" s="81"/>
    </row>
    <row r="25" spans="1:5" s="82" customFormat="1" ht="15" customHeight="1">
      <c r="A25" s="124"/>
      <c r="B25" s="86" t="s">
        <v>152</v>
      </c>
      <c r="C25" s="79">
        <f>COUNTIF(Data!BW:BW,3)</f>
        <v>0</v>
      </c>
      <c r="D25" s="80">
        <f>IF(COUNTIF(Data!BW:BW,"&gt;0")=0,"",COUNTIF(Data!BW:BW,3)/COUNTIF(Data!BW:BW,"&gt;0"))</f>
      </c>
      <c r="E25" s="81"/>
    </row>
    <row r="26" spans="1:5" s="82" customFormat="1" ht="15" customHeight="1">
      <c r="A26" s="124"/>
      <c r="B26" s="86" t="s">
        <v>153</v>
      </c>
      <c r="C26" s="79">
        <f>COUNTIF(Data!BW:BW,4)</f>
        <v>0</v>
      </c>
      <c r="D26" s="80">
        <f>IF(COUNTIF(Data!BW:BW,"&gt;0")=0,"",COUNTIF(Data!BW:BW,4)/COUNTIF(Data!BW:BW,"&gt;0"))</f>
      </c>
      <c r="E26" s="81"/>
    </row>
    <row r="27" spans="1:5" s="82" customFormat="1" ht="15" customHeight="1">
      <c r="A27" s="124"/>
      <c r="B27" s="87" t="s">
        <v>4</v>
      </c>
      <c r="C27" s="79">
        <f>COUNTIF(Data!BW:BW,".")</f>
        <v>0</v>
      </c>
      <c r="D27" s="80"/>
      <c r="E27" s="81"/>
    </row>
    <row r="28" spans="1:5" s="82" customFormat="1" ht="15" customHeight="1">
      <c r="A28" s="124"/>
      <c r="B28" s="86"/>
      <c r="C28" s="79"/>
      <c r="D28" s="79"/>
      <c r="E28" s="81"/>
    </row>
    <row r="29" spans="1:4" s="91" customFormat="1" ht="15" customHeight="1">
      <c r="A29" s="129" t="s">
        <v>387</v>
      </c>
      <c r="B29" s="88" t="s">
        <v>8</v>
      </c>
      <c r="C29" s="67">
        <f>COUNTIF(Data!BX:BX,1)</f>
        <v>0</v>
      </c>
      <c r="D29" s="75">
        <f>IF(COUNTIF(Data!BX:BX,"&gt;0")=0,"",COUNTIF(Data!BX:BX,1)/COUNTIF(Data!BX:BX,"&gt;0"))</f>
      </c>
    </row>
    <row r="30" spans="1:4" s="91" customFormat="1" ht="15" customHeight="1">
      <c r="A30" s="130"/>
      <c r="B30" s="88" t="s">
        <v>7</v>
      </c>
      <c r="C30" s="67">
        <f>COUNTIF(Data!BX:BX,2)</f>
        <v>0</v>
      </c>
      <c r="D30" s="75">
        <f>IF(COUNTIF(Data!BX:BX,"&gt;0")=0,"",COUNTIF(Data!BX:BX,2)/COUNTIF(Data!BX:BX,"&gt;0"))</f>
      </c>
    </row>
    <row r="31" spans="1:6" s="91" customFormat="1" ht="15" customHeight="1">
      <c r="A31" s="130"/>
      <c r="B31" s="89" t="s">
        <v>4</v>
      </c>
      <c r="C31" s="67">
        <f>COUNTIF(Data!BX:BX,".")</f>
        <v>0</v>
      </c>
      <c r="D31" s="75"/>
      <c r="E31" s="62"/>
      <c r="F31" s="62"/>
    </row>
    <row r="32" spans="1:6" s="91" customFormat="1" ht="15" customHeight="1">
      <c r="A32" s="130"/>
      <c r="B32" s="88"/>
      <c r="C32" s="67"/>
      <c r="D32" s="75"/>
      <c r="E32" s="62"/>
      <c r="F32" s="62"/>
    </row>
    <row r="33" spans="1:6" s="91" customFormat="1" ht="15" customHeight="1">
      <c r="A33" s="92"/>
      <c r="B33" s="88"/>
      <c r="C33" s="67"/>
      <c r="D33" s="75"/>
      <c r="E33" s="62"/>
      <c r="F33" s="62"/>
    </row>
    <row r="34" spans="1:4" s="82" customFormat="1" ht="15" customHeight="1">
      <c r="A34" s="102" t="s">
        <v>388</v>
      </c>
      <c r="B34" s="86" t="s">
        <v>25</v>
      </c>
      <c r="C34" s="79">
        <f>COUNTIF(Data!BY:BY,1)</f>
        <v>0</v>
      </c>
      <c r="D34" s="80">
        <f>IF(COUNTIF(Data!BY:BY,"&gt;0")=0,"",COUNTIF(Data!BY:BY,1)/COUNTIF(Data!BY:BY,"&gt;0"))</f>
      </c>
    </row>
    <row r="35" spans="1:4" s="82" customFormat="1" ht="15" customHeight="1">
      <c r="A35" s="102"/>
      <c r="B35" s="86" t="s">
        <v>132</v>
      </c>
      <c r="C35" s="79">
        <f>COUNTIF(Data!BY:BY,2)</f>
        <v>0</v>
      </c>
      <c r="D35" s="80">
        <f>IF(COUNTIF(Data!BY:BY,"&gt;0")=0,"",COUNTIF(Data!BY:BY,2)/COUNTIF(Data!BY:BY,"&gt;0"))</f>
      </c>
    </row>
    <row r="36" spans="1:4" s="82" customFormat="1" ht="15" customHeight="1">
      <c r="A36" s="102"/>
      <c r="B36" s="86" t="s">
        <v>7</v>
      </c>
      <c r="C36" s="79">
        <f>COUNTIF(Data!BY:BY,3)</f>
        <v>0</v>
      </c>
      <c r="D36" s="80">
        <f>IF(COUNTIF(Data!BY:BY,"&gt;0")=0,"",COUNTIF(Data!BY:BY,3)/COUNTIF(Data!BY:BY,"&gt;0"))</f>
      </c>
    </row>
    <row r="37" spans="1:5" s="82" customFormat="1" ht="15" customHeight="1">
      <c r="A37" s="102"/>
      <c r="B37" s="86" t="s">
        <v>133</v>
      </c>
      <c r="C37" s="79">
        <f>COUNTIF(Data!BY:BY,4)</f>
        <v>0</v>
      </c>
      <c r="D37" s="80">
        <f>IF(COUNTIF(Data!BY:BY,"&gt;0")=0,"",COUNTIF(Data!BY:BY,4)/COUNTIF(Data!BY:BY,"&gt;0"))</f>
      </c>
      <c r="E37" s="81"/>
    </row>
    <row r="38" spans="1:5" s="82" customFormat="1" ht="15" customHeight="1">
      <c r="A38" s="102"/>
      <c r="B38" s="86" t="s">
        <v>29</v>
      </c>
      <c r="C38" s="79">
        <f>COUNTIF(Data!BY:BY,5)</f>
        <v>0</v>
      </c>
      <c r="D38" s="80">
        <f>IF(COUNTIF(Data!BY:BY,"&gt;0")=0,"",COUNTIF(Data!BY:BY,5)/COUNTIF(Data!BY:BY,"&gt;0"))</f>
      </c>
      <c r="E38" s="81"/>
    </row>
    <row r="39" spans="1:5" s="82" customFormat="1" ht="15" customHeight="1">
      <c r="A39" s="102"/>
      <c r="B39" s="87" t="s">
        <v>4</v>
      </c>
      <c r="C39" s="79">
        <f>COUNTIF(Data!BY:BY,".")</f>
        <v>0</v>
      </c>
      <c r="D39" s="80"/>
      <c r="E39" s="81"/>
    </row>
    <row r="40" spans="1:5" s="82" customFormat="1" ht="15" customHeight="1">
      <c r="A40" s="102"/>
      <c r="B40" s="86"/>
      <c r="C40" s="79"/>
      <c r="D40" s="79"/>
      <c r="E40" s="81"/>
    </row>
    <row r="41" spans="1:5" s="91" customFormat="1" ht="15" customHeight="1">
      <c r="A41" s="127" t="s">
        <v>389</v>
      </c>
      <c r="B41" s="88" t="s">
        <v>25</v>
      </c>
      <c r="C41" s="67">
        <f>COUNTIF(Data!BZ:BZ,1)</f>
        <v>0</v>
      </c>
      <c r="D41" s="75">
        <f>IF(COUNTIF(Data!BZ:BZ,"&gt;0")=0,"",COUNTIF(Data!BZ:BZ,1)/COUNTIF(Data!BZ:BZ,"&gt;0"))</f>
      </c>
      <c r="E41" s="93"/>
    </row>
    <row r="42" spans="1:5" s="91" customFormat="1" ht="15" customHeight="1">
      <c r="A42" s="128"/>
      <c r="B42" s="88" t="s">
        <v>132</v>
      </c>
      <c r="C42" s="67">
        <f>COUNTIF(Data!BZ:BZ,2)</f>
        <v>0</v>
      </c>
      <c r="D42" s="75">
        <f>IF(COUNTIF(Data!BZ:BZ,"&gt;0")=0,"",COUNTIF(Data!BZ:BZ,2)/COUNTIF(Data!BZ:BZ,"&gt;0"))</f>
      </c>
      <c r="E42" s="93"/>
    </row>
    <row r="43" spans="1:5" s="91" customFormat="1" ht="15" customHeight="1">
      <c r="A43" s="128"/>
      <c r="B43" s="88" t="s">
        <v>7</v>
      </c>
      <c r="C43" s="67">
        <f>COUNTIF(Data!BZ:BZ,3)</f>
        <v>0</v>
      </c>
      <c r="D43" s="75">
        <f>IF(COUNTIF(Data!BZ:BZ,"&gt;0")=0,"",COUNTIF(Data!BZ:BZ,3)/COUNTIF(Data!BZ:BZ,"&gt;0"))</f>
      </c>
      <c r="E43" s="93"/>
    </row>
    <row r="44" spans="1:5" s="91" customFormat="1" ht="15" customHeight="1">
      <c r="A44" s="128"/>
      <c r="B44" s="88" t="s">
        <v>133</v>
      </c>
      <c r="C44" s="67">
        <f>COUNTIF(Data!BZ:BZ,4)</f>
        <v>0</v>
      </c>
      <c r="D44" s="75">
        <f>IF(COUNTIF(Data!BZ:BZ,"&gt;0")=0,"",COUNTIF(Data!BZ:BZ,4)/COUNTIF(Data!BZ:BZ,"&gt;0"))</f>
      </c>
      <c r="E44" s="93"/>
    </row>
    <row r="45" spans="1:5" s="91" customFormat="1" ht="15" customHeight="1">
      <c r="A45" s="128"/>
      <c r="B45" s="89" t="s">
        <v>4</v>
      </c>
      <c r="C45" s="67">
        <f>COUNTIF(Data!BZ:BZ,".")</f>
        <v>0</v>
      </c>
      <c r="D45" s="75"/>
      <c r="E45" s="93"/>
    </row>
    <row r="46" spans="1:5" s="91" customFormat="1" ht="15" customHeight="1">
      <c r="A46" s="128"/>
      <c r="B46" s="88"/>
      <c r="C46" s="67"/>
      <c r="D46" s="67"/>
      <c r="E46" s="93"/>
    </row>
    <row r="47" spans="1:5" s="82" customFormat="1" ht="15" customHeight="1">
      <c r="A47" s="102" t="s">
        <v>390</v>
      </c>
      <c r="B47" s="86" t="s">
        <v>5</v>
      </c>
      <c r="C47" s="79">
        <f>COUNTIF(Data!CA:CA,1)</f>
        <v>0</v>
      </c>
      <c r="D47" s="80">
        <f>IF(COUNTIF(Data!CA:CA,"&gt;0")=0,"",COUNTIF(Data!CA:CA,1)/COUNTIF(Data!CA:CA,"&gt;0"))</f>
      </c>
      <c r="E47" s="81"/>
    </row>
    <row r="48" spans="1:5" s="82" customFormat="1" ht="15" customHeight="1">
      <c r="A48" s="102"/>
      <c r="B48" s="86" t="s">
        <v>132</v>
      </c>
      <c r="C48" s="79">
        <f>COUNTIF(Data!CA:CA,2)</f>
        <v>0</v>
      </c>
      <c r="D48" s="80">
        <f>IF(COUNTIF(Data!CA:CA,"&gt;0")=0,"",COUNTIF(Data!CA:CA,2)/COUNTIF(Data!CA:CA,"&gt;0"))</f>
      </c>
      <c r="E48" s="81"/>
    </row>
    <row r="49" spans="1:5" s="82" customFormat="1" ht="15" customHeight="1">
      <c r="A49" s="102"/>
      <c r="B49" s="86" t="s">
        <v>7</v>
      </c>
      <c r="C49" s="79">
        <f>COUNTIF(Data!CA:CA,3)</f>
        <v>0</v>
      </c>
      <c r="D49" s="80">
        <f>IF(COUNTIF(Data!CA:CA,"&gt;0")=0,"",COUNTIF(Data!CA:CA,3)/COUNTIF(Data!CA:CA,"&gt;0"))</f>
      </c>
      <c r="E49" s="81"/>
    </row>
    <row r="50" spans="1:5" s="82" customFormat="1" ht="15" customHeight="1">
      <c r="A50" s="102"/>
      <c r="B50" s="86" t="s">
        <v>256</v>
      </c>
      <c r="C50" s="79">
        <f>COUNTIF(Data!CA:CA,4)</f>
        <v>0</v>
      </c>
      <c r="D50" s="80">
        <f>IF(COUNTIF(Data!CA:CA,"&gt;0")=0,"",COUNTIF(Data!CA:CA,4)/COUNTIF(Data!CA:CA,"&gt;0"))</f>
      </c>
      <c r="E50" s="81"/>
    </row>
    <row r="51" spans="1:5" s="82" customFormat="1" ht="15" customHeight="1">
      <c r="A51" s="102"/>
      <c r="B51" s="87" t="s">
        <v>4</v>
      </c>
      <c r="C51" s="79">
        <f>COUNTIF(Data!CA:CA,".")</f>
        <v>0</v>
      </c>
      <c r="D51" s="80"/>
      <c r="E51" s="81"/>
    </row>
    <row r="52" spans="1:5" s="82" customFormat="1" ht="15" customHeight="1">
      <c r="A52" s="102"/>
      <c r="B52" s="86"/>
      <c r="C52" s="79"/>
      <c r="D52" s="79"/>
      <c r="E52" s="81"/>
    </row>
    <row r="53" spans="1:5" s="62" customFormat="1" ht="15" customHeight="1">
      <c r="A53" s="97" t="s">
        <v>391</v>
      </c>
      <c r="B53" s="88" t="s">
        <v>25</v>
      </c>
      <c r="C53" s="88">
        <f>COUNTIF(Data!CB:CB,1)</f>
        <v>0</v>
      </c>
      <c r="D53" s="75">
        <f>IF(COUNTIF(Data!CB:CB,"&gt;0")=0,"",COUNTIF(Data!CB:CB,1)/COUNTIF(Data!CB:CB,"&gt;0"))</f>
      </c>
      <c r="E53" s="63"/>
    </row>
    <row r="54" spans="1:5" s="62" customFormat="1" ht="15" customHeight="1">
      <c r="A54" s="97"/>
      <c r="B54" s="88" t="s">
        <v>132</v>
      </c>
      <c r="C54" s="67">
        <f>COUNTIF(Data!CB:CB,2)</f>
        <v>0</v>
      </c>
      <c r="D54" s="75">
        <f>IF(COUNTIF(Data!CB:CB,"&gt;0")=0,"",COUNTIF(Data!CB:CB,2)/COUNTIF(Data!CB:CB,"&gt;0"))</f>
      </c>
      <c r="E54" s="63"/>
    </row>
    <row r="55" spans="1:5" s="62" customFormat="1" ht="15" customHeight="1">
      <c r="A55" s="97"/>
      <c r="B55" s="88" t="s">
        <v>7</v>
      </c>
      <c r="C55" s="67">
        <f>COUNTIF(Data!CB:CB,3)</f>
        <v>0</v>
      </c>
      <c r="D55" s="75">
        <f>IF(COUNTIF(Data!CB:CB,"&gt;0")=0,"",COUNTIF(Data!CB:CB,3)/COUNTIF(Data!CB:CB,"&gt;0"))</f>
      </c>
      <c r="E55" s="63"/>
    </row>
    <row r="56" spans="1:5" s="62" customFormat="1" ht="15" customHeight="1">
      <c r="A56" s="97"/>
      <c r="B56" s="62" t="s">
        <v>443</v>
      </c>
      <c r="C56" s="67">
        <f>COUNTIF(Data!CB:CB,4)</f>
        <v>0</v>
      </c>
      <c r="D56" s="75">
        <f>IF(COUNTIF(Data!CB:CB,"&gt;0")=0,"",COUNTIF(Data!CB:CB,4)/COUNTIF(Data!CB:CB,"&gt;0"))</f>
      </c>
      <c r="E56" s="63"/>
    </row>
    <row r="57" spans="1:5" s="62" customFormat="1" ht="15" customHeight="1">
      <c r="A57" s="97"/>
      <c r="B57" s="88" t="s">
        <v>252</v>
      </c>
      <c r="C57" s="67">
        <f>COUNTIF(Data!CB:CB,5)</f>
        <v>0</v>
      </c>
      <c r="D57" s="75">
        <f>IF(COUNTIF(Data!CB:CB,"&gt;0")=0,"",COUNTIF(Data!CB:CB,5)/COUNTIF(Data!CB:CB,"&gt;0"))</f>
      </c>
      <c r="E57" s="63"/>
    </row>
    <row r="58" spans="1:5" s="62" customFormat="1" ht="15" customHeight="1">
      <c r="A58" s="97"/>
      <c r="B58" s="89" t="s">
        <v>4</v>
      </c>
      <c r="C58" s="67">
        <f>COUNTIF(Data!CB:CB,".")</f>
        <v>0</v>
      </c>
      <c r="D58" s="88"/>
      <c r="E58" s="63"/>
    </row>
    <row r="59" spans="1:5" s="62" customFormat="1" ht="15" customHeight="1">
      <c r="A59" s="97"/>
      <c r="B59" s="88"/>
      <c r="C59" s="67"/>
      <c r="D59" s="67"/>
      <c r="E59" s="63"/>
    </row>
    <row r="60" spans="1:5" s="82" customFormat="1" ht="15" customHeight="1">
      <c r="A60" s="102" t="s">
        <v>392</v>
      </c>
      <c r="B60" s="86" t="s">
        <v>25</v>
      </c>
      <c r="C60" s="79">
        <f>COUNTIF(Data!CC:CC,1)</f>
        <v>0</v>
      </c>
      <c r="D60" s="80">
        <f>IF(COUNTIF(Data!CC:CC,"&gt;0")=0,"",COUNTIF(Data!CC:CC,1)/COUNTIF(Data!CC:CC,"&gt;0"))</f>
      </c>
      <c r="E60" s="81"/>
    </row>
    <row r="61" spans="1:5" s="82" customFormat="1" ht="15" customHeight="1">
      <c r="A61" s="102"/>
      <c r="B61" s="86" t="s">
        <v>132</v>
      </c>
      <c r="C61" s="79">
        <f>COUNTIF(Data!CC:CC,2)</f>
        <v>0</v>
      </c>
      <c r="D61" s="80">
        <f>IF(COUNTIF(Data!CC:CC,"&gt;0")=0,"",COUNTIF(Data!CC:CC,2)/COUNTIF(Data!CC:CC,"&gt;0"))</f>
      </c>
      <c r="E61" s="81"/>
    </row>
    <row r="62" spans="1:5" s="82" customFormat="1" ht="15" customHeight="1">
      <c r="A62" s="102"/>
      <c r="B62" s="86" t="s">
        <v>7</v>
      </c>
      <c r="C62" s="79">
        <f>COUNTIF(Data!CC:CC,3)</f>
        <v>0</v>
      </c>
      <c r="D62" s="80">
        <f>IF(COUNTIF(Data!CC:CC,"&gt;0")=0,"",COUNTIF(Data!CC:CC,3)/COUNTIF(Data!CC:CC,"&gt;0"))</f>
      </c>
      <c r="E62" s="81"/>
    </row>
    <row r="63" spans="1:5" s="82" customFormat="1" ht="15" customHeight="1">
      <c r="A63" s="102"/>
      <c r="B63" s="86" t="s">
        <v>134</v>
      </c>
      <c r="C63" s="79">
        <f>COUNTIF(Data!CC:CC,4)</f>
        <v>0</v>
      </c>
      <c r="D63" s="80">
        <f>IF(COUNTIF(Data!CC:CC,"&gt;0")=0,"",COUNTIF(Data!CC:CC,4)/COUNTIF(Data!CC:CC,"&gt;0"))</f>
      </c>
      <c r="E63" s="81"/>
    </row>
    <row r="64" spans="1:5" s="82" customFormat="1" ht="15" customHeight="1">
      <c r="A64" s="102"/>
      <c r="B64" s="87" t="s">
        <v>4</v>
      </c>
      <c r="C64" s="79">
        <f>COUNTIF(Data!CC:CC,".")</f>
        <v>0</v>
      </c>
      <c r="D64" s="80"/>
      <c r="E64" s="81"/>
    </row>
    <row r="65" spans="1:5" s="82" customFormat="1" ht="15" customHeight="1">
      <c r="A65" s="102"/>
      <c r="B65" s="86"/>
      <c r="C65" s="79"/>
      <c r="D65" s="79"/>
      <c r="E65" s="81"/>
    </row>
    <row r="66" spans="1:5" s="62" customFormat="1" ht="15" customHeight="1">
      <c r="A66" s="97" t="s">
        <v>394</v>
      </c>
      <c r="B66" s="88" t="s">
        <v>25</v>
      </c>
      <c r="C66" s="88">
        <f>COUNTIF(Data!CD:CD,1)</f>
        <v>0</v>
      </c>
      <c r="D66" s="75">
        <f>IF(COUNTIF(Data!CD:CD,"&gt;0")=0,"",COUNTIF(Data!CD:CD,1)/COUNTIF(Data!CD:CD,"&gt;0"))</f>
      </c>
      <c r="E66" s="63"/>
    </row>
    <row r="67" spans="1:5" s="62" customFormat="1" ht="15" customHeight="1">
      <c r="A67" s="97"/>
      <c r="B67" s="88" t="s">
        <v>6</v>
      </c>
      <c r="C67" s="88">
        <f>COUNTIF(Data!CD:CD,2)</f>
        <v>0</v>
      </c>
      <c r="D67" s="75">
        <f>IF(COUNTIF(Data!CD:CD,"&gt;0")=0,"",COUNTIF(Data!CD:CD,2)/COUNTIF(Data!CD:CD,"&gt;0"))</f>
      </c>
      <c r="E67" s="63"/>
    </row>
    <row r="68" spans="1:5" s="62" customFormat="1" ht="15" customHeight="1">
      <c r="A68" s="97"/>
      <c r="B68" s="88" t="s">
        <v>7</v>
      </c>
      <c r="C68" s="88">
        <f>COUNTIF(Data!CD:CD,3)</f>
        <v>0</v>
      </c>
      <c r="D68" s="75">
        <f>IF(COUNTIF(Data!CD:CD,"&gt;0")=0,"",COUNTIF(Data!CD:CD,3)/COUNTIF(Data!CD:CD,"&gt;0"))</f>
      </c>
      <c r="E68" s="63"/>
    </row>
    <row r="69" spans="1:5" s="62" customFormat="1" ht="15" customHeight="1">
      <c r="A69" s="97"/>
      <c r="B69" s="88" t="s">
        <v>134</v>
      </c>
      <c r="C69" s="88">
        <f>COUNTIF(Data!CD:CD,4)</f>
        <v>0</v>
      </c>
      <c r="D69" s="75">
        <f>IF(COUNTIF(Data!CD:CD,"&gt;0")=0,"",COUNTIF(Data!CD:CD,4)/COUNTIF(Data!CD:CD,"&gt;0"))</f>
      </c>
      <c r="E69" s="63"/>
    </row>
    <row r="70" spans="1:5" s="62" customFormat="1" ht="15" customHeight="1">
      <c r="A70" s="97"/>
      <c r="B70" s="88" t="s">
        <v>395</v>
      </c>
      <c r="C70" s="88">
        <f>COUNTIF(Data!CD:CD,5)</f>
        <v>0</v>
      </c>
      <c r="D70" s="75">
        <f>IF(COUNTIF(Data!CD:CD,"&gt;0")=0,"",COUNTIF(Data!CD:CD,5)/COUNTIF(Data!CD:CD,"&gt;0"))</f>
      </c>
      <c r="E70" s="63"/>
    </row>
    <row r="71" spans="1:5" s="62" customFormat="1" ht="15" customHeight="1">
      <c r="A71" s="97"/>
      <c r="B71" s="89" t="s">
        <v>4</v>
      </c>
      <c r="C71" s="88">
        <f>COUNTIF(Data!CD:CD,".")</f>
        <v>0</v>
      </c>
      <c r="D71" s="67"/>
      <c r="E71" s="63"/>
    </row>
    <row r="72" spans="1:5" s="62" customFormat="1" ht="15" customHeight="1">
      <c r="A72" s="97"/>
      <c r="B72" s="88"/>
      <c r="C72" s="67"/>
      <c r="D72" s="67"/>
      <c r="E72" s="63"/>
    </row>
    <row r="73" spans="1:5" s="42" customFormat="1" ht="15" customHeight="1">
      <c r="A73" s="102" t="s">
        <v>393</v>
      </c>
      <c r="B73" s="26" t="s">
        <v>5</v>
      </c>
      <c r="C73" s="26">
        <f>COUNTIF(Data!CE:CE,1)</f>
        <v>0</v>
      </c>
      <c r="D73" s="8">
        <f>IF(COUNTIF(Data!CE:CE,"&gt;0")=0,"",COUNTIF(Data!CE:CE,1)/COUNTIF(Data!CE:CE,"&gt;0"))</f>
      </c>
      <c r="E73" s="11"/>
    </row>
    <row r="74" spans="1:5" s="42" customFormat="1" ht="15" customHeight="1">
      <c r="A74" s="102"/>
      <c r="B74" s="26" t="s">
        <v>132</v>
      </c>
      <c r="C74" s="7">
        <f>COUNTIF(Data!CE:CE,2)</f>
        <v>0</v>
      </c>
      <c r="D74" s="8">
        <f>IF(COUNTIF(Data!CE:CE,"&gt;0")=0,"",COUNTIF(Data!CE:CE,2)/COUNTIF(Data!CE:CE,"&gt;0"))</f>
      </c>
      <c r="E74" s="11"/>
    </row>
    <row r="75" spans="1:5" s="42" customFormat="1" ht="15" customHeight="1">
      <c r="A75" s="102"/>
      <c r="B75" s="26" t="s">
        <v>7</v>
      </c>
      <c r="C75" s="7">
        <f>COUNTIF(Data!CE:CE,3)</f>
        <v>0</v>
      </c>
      <c r="D75" s="8">
        <f>IF(COUNTIF(Data!CE:CE,"&gt;0")=0,"",COUNTIF(Data!CE:CE,3)/COUNTIF(Data!CE:CE,"&gt;0"))</f>
      </c>
      <c r="E75" s="11"/>
    </row>
    <row r="76" spans="1:5" s="42" customFormat="1" ht="15" customHeight="1">
      <c r="A76" s="102"/>
      <c r="B76" s="26" t="s">
        <v>28</v>
      </c>
      <c r="C76" s="7">
        <f>COUNTIF(Data!CE:CE,4)</f>
        <v>0</v>
      </c>
      <c r="D76" s="8">
        <f>IF(COUNTIF(Data!CE:CE,"&gt;0")=0,"",COUNTIF(Data!CE:CE,4)/COUNTIF(Data!CE:CE,"&gt;0"))</f>
      </c>
      <c r="E76" s="11"/>
    </row>
    <row r="77" spans="1:5" s="42" customFormat="1" ht="15" customHeight="1">
      <c r="A77" s="102"/>
      <c r="B77" s="26" t="s">
        <v>135</v>
      </c>
      <c r="C77" s="7">
        <f>COUNTIF(Data!CE:CE,5)</f>
        <v>0</v>
      </c>
      <c r="D77" s="8">
        <f>IF(COUNTIF(Data!CE:CE,"&gt;0")=0,"",COUNTIF(Data!CE:CE,5)/COUNTIF(Data!CE:CE,"&gt;0"))</f>
      </c>
      <c r="E77" s="11"/>
    </row>
    <row r="78" spans="1:5" s="42" customFormat="1" ht="15" customHeight="1">
      <c r="A78" s="102"/>
      <c r="B78" s="31" t="s">
        <v>4</v>
      </c>
      <c r="C78" s="7">
        <f>COUNTIF(Data!CE:CE,".")</f>
        <v>0</v>
      </c>
      <c r="D78" s="7"/>
      <c r="E78" s="11"/>
    </row>
    <row r="79" spans="1:5" s="42" customFormat="1" ht="15" customHeight="1">
      <c r="A79" s="102"/>
      <c r="B79" s="26"/>
      <c r="C79" s="7"/>
      <c r="D79" s="7"/>
      <c r="E79" s="11"/>
    </row>
    <row r="80" spans="1:5" s="28" customFormat="1" ht="15" customHeight="1">
      <c r="A80" s="97" t="s">
        <v>396</v>
      </c>
      <c r="B80" s="27" t="s">
        <v>8</v>
      </c>
      <c r="C80" s="4">
        <f>COUNTIF(Data!CF:CF,1)</f>
        <v>0</v>
      </c>
      <c r="D80" s="5">
        <f>IF(COUNTIF(Data!CF:CF,"&gt;0")=0,"",COUNTIF(Data!CF:CF,1)/COUNTIF(Data!CF:CF,"&gt;0"))</f>
      </c>
      <c r="E80" s="10"/>
    </row>
    <row r="81" spans="1:5" s="28" customFormat="1" ht="15" customHeight="1">
      <c r="A81" s="97"/>
      <c r="B81" s="27" t="s">
        <v>7</v>
      </c>
      <c r="C81" s="4">
        <f>COUNTIF(Data!CF:CF,2)</f>
        <v>0</v>
      </c>
      <c r="D81" s="5">
        <f>IF(COUNTIF(Data!CF:CF,"&gt;0")=0,"",COUNTIF(Data!CF:CF,2)/COUNTIF(Data!CF:CF,"&gt;0"))</f>
      </c>
      <c r="E81" s="10"/>
    </row>
    <row r="82" spans="1:5" s="28" customFormat="1" ht="15" customHeight="1">
      <c r="A82" s="97"/>
      <c r="B82" s="27" t="s">
        <v>136</v>
      </c>
      <c r="C82" s="4">
        <f>COUNTIF(Data!CF:CF,3)</f>
        <v>0</v>
      </c>
      <c r="D82" s="5">
        <f>IF(COUNTIF(Data!CF:CF,"&gt;0")=0,"",COUNTIF(Data!CF:CF,3)/COUNTIF(Data!CF:CF,"&gt;0"))</f>
      </c>
      <c r="E82" s="10"/>
    </row>
    <row r="83" spans="1:5" s="28" customFormat="1" ht="15" customHeight="1">
      <c r="A83" s="97"/>
      <c r="B83" s="30" t="s">
        <v>4</v>
      </c>
      <c r="C83" s="4">
        <f>COUNTIF(Data!CF:CF,".")</f>
        <v>0</v>
      </c>
      <c r="D83" s="5"/>
      <c r="E83" s="10"/>
    </row>
    <row r="84" spans="1:5" s="28" customFormat="1" ht="15" customHeight="1">
      <c r="A84" s="97"/>
      <c r="B84" s="27"/>
      <c r="C84" s="4"/>
      <c r="D84" s="4"/>
      <c r="E84" s="10"/>
    </row>
    <row r="85" spans="1:5" s="82" customFormat="1" ht="15" customHeight="1">
      <c r="A85" s="102" t="s">
        <v>399</v>
      </c>
      <c r="B85" s="86" t="s">
        <v>8</v>
      </c>
      <c r="C85" s="79">
        <f>COUNTIF(Data!CG:CG,1)</f>
        <v>0</v>
      </c>
      <c r="D85" s="80">
        <f>IF(COUNTIF(Data!CG:CG,"&gt;0")=0,"",COUNTIF(Data!CG:CG,1)/COUNTIF(Data!CG:CG,"&gt;0"))</f>
      </c>
      <c r="E85" s="81"/>
    </row>
    <row r="86" spans="1:5" s="82" customFormat="1" ht="15" customHeight="1">
      <c r="A86" s="102"/>
      <c r="B86" s="86" t="s">
        <v>400</v>
      </c>
      <c r="C86" s="79">
        <f>COUNTIF(Data!CG:CG,2)</f>
        <v>0</v>
      </c>
      <c r="D86" s="80">
        <f>IF(COUNTIF(Data!CG:CG,"&gt;0")=0,"",COUNTIF(Data!CG:CG,2)/COUNTIF(Data!CG:CG,"&gt;0"))</f>
      </c>
      <c r="E86" s="81"/>
    </row>
    <row r="87" spans="1:5" s="82" customFormat="1" ht="15" customHeight="1">
      <c r="A87" s="102"/>
      <c r="B87" s="86" t="s">
        <v>401</v>
      </c>
      <c r="C87" s="79">
        <f>COUNTIF(Data!CG:CG,3)</f>
        <v>0</v>
      </c>
      <c r="D87" s="80">
        <f>IF(COUNTIF(Data!CG:CG,"&gt;0")=0,"",COUNTIF(Data!CG:CG,3)/COUNTIF(Data!CG:CG,"&gt;0"))</f>
      </c>
      <c r="E87" s="81"/>
    </row>
    <row r="88" spans="1:5" s="82" customFormat="1" ht="15" customHeight="1">
      <c r="A88" s="102"/>
      <c r="B88" s="87" t="s">
        <v>4</v>
      </c>
      <c r="C88" s="79">
        <f>COUNTIF(Data!CG:CG,".")</f>
        <v>0</v>
      </c>
      <c r="D88" s="80"/>
      <c r="E88" s="81"/>
    </row>
    <row r="89" spans="1:5" s="82" customFormat="1" ht="15" customHeight="1">
      <c r="A89" s="102"/>
      <c r="B89" s="86"/>
      <c r="C89" s="79"/>
      <c r="D89" s="79"/>
      <c r="E89" s="81"/>
    </row>
    <row r="90" spans="1:5" s="28" customFormat="1" ht="15" customHeight="1">
      <c r="A90" s="97" t="s">
        <v>402</v>
      </c>
      <c r="B90" s="27" t="s">
        <v>8</v>
      </c>
      <c r="C90" s="4">
        <f>COUNTIF(Data!CH:CH,1)</f>
        <v>0</v>
      </c>
      <c r="D90" s="5">
        <f>IF(COUNTIF(Data!CH:CH,"&gt;0")=0,"",COUNTIF(Data!CH:CH,1)/COUNTIF(Data!CH:CH,"&gt;0"))</f>
      </c>
      <c r="E90" s="10"/>
    </row>
    <row r="91" spans="1:5" s="28" customFormat="1" ht="15" customHeight="1">
      <c r="A91" s="97"/>
      <c r="B91" s="27" t="s">
        <v>400</v>
      </c>
      <c r="C91" s="4">
        <f>COUNTIF(Data!CH:CH,2)</f>
        <v>0</v>
      </c>
      <c r="D91" s="5">
        <f>IF(COUNTIF(Data!CH:CH,"&gt;0")=0,"",COUNTIF(Data!CH:CH,2)/COUNTIF(Data!CH:CH,"&gt;0"))</f>
      </c>
      <c r="E91" s="10"/>
    </row>
    <row r="92" spans="1:5" s="28" customFormat="1" ht="15" customHeight="1">
      <c r="A92" s="97"/>
      <c r="B92" s="27" t="s">
        <v>401</v>
      </c>
      <c r="C92" s="4">
        <f>COUNTIF(Data!CH:CH,3)</f>
        <v>0</v>
      </c>
      <c r="D92" s="5">
        <f>IF(COUNTIF(Data!CH:CH,"&gt;0")=0,"",COUNTIF(Data!CH:CH,3)/COUNTIF(Data!CH:CH,"&gt;0"))</f>
      </c>
      <c r="E92" s="10"/>
    </row>
    <row r="93" spans="1:5" s="28" customFormat="1" ht="19.5" customHeight="1">
      <c r="A93" s="97"/>
      <c r="B93" s="30" t="s">
        <v>4</v>
      </c>
      <c r="C93" s="4">
        <f>COUNTIF(Data!CH:CH,".")</f>
        <v>0</v>
      </c>
      <c r="D93" s="5"/>
      <c r="E93" s="10"/>
    </row>
    <row r="94" spans="1:5" s="28" customFormat="1" ht="36" customHeight="1">
      <c r="A94" s="97"/>
      <c r="B94" s="27"/>
      <c r="C94" s="4"/>
      <c r="D94" s="4"/>
      <c r="E94" s="10"/>
    </row>
    <row r="95" spans="1:5" s="42" customFormat="1" ht="15" customHeight="1">
      <c r="A95" s="102" t="s">
        <v>397</v>
      </c>
      <c r="B95" s="26" t="s">
        <v>198</v>
      </c>
      <c r="C95" s="26">
        <f>COUNTIF(Data!CI:CI,1)</f>
        <v>0</v>
      </c>
      <c r="D95" s="8">
        <f>IF(COUNTIF(Data!CI:CI,"&gt;0")=0,"",COUNTIF(Data!CI:CI,1)/COUNTIF(Data!CI:CI,"&gt;0"))</f>
      </c>
      <c r="E95" s="11"/>
    </row>
    <row r="96" spans="1:5" s="42" customFormat="1" ht="15" customHeight="1">
      <c r="A96" s="102"/>
      <c r="B96" s="26" t="s">
        <v>199</v>
      </c>
      <c r="C96" s="7">
        <f>COUNTIF(Data!CI:CI,2)</f>
        <v>0</v>
      </c>
      <c r="D96" s="8">
        <f>IF(COUNTIF(Data!CI:CI,"&gt;0")=0,"",COUNTIF(Data!CI:CI,2)/COUNTIF(Data!CI:CI,"&gt;0"))</f>
      </c>
      <c r="E96" s="11"/>
    </row>
    <row r="97" spans="1:5" s="42" customFormat="1" ht="15" customHeight="1">
      <c r="A97" s="102"/>
      <c r="B97" s="26" t="s">
        <v>257</v>
      </c>
      <c r="C97" s="7">
        <f>COUNTIF(Data!CI:CI,3)</f>
        <v>0</v>
      </c>
      <c r="D97" s="8">
        <f>IF(COUNTIF(Data!CI:CI,"&gt;0")=0,"",COUNTIF(Data!CI:CI,3)/COUNTIF(Data!CI:CI,"&gt;0"))</f>
      </c>
      <c r="E97" s="11"/>
    </row>
    <row r="98" spans="1:5" s="42" customFormat="1" ht="15" customHeight="1">
      <c r="A98" s="102"/>
      <c r="B98" s="31" t="s">
        <v>4</v>
      </c>
      <c r="C98" s="7">
        <f>COUNTIF(Data!CI:CI,".")</f>
        <v>0</v>
      </c>
      <c r="D98" s="8"/>
      <c r="E98" s="11"/>
    </row>
    <row r="99" spans="1:5" s="42" customFormat="1" ht="15" customHeight="1">
      <c r="A99" s="102"/>
      <c r="B99" s="26"/>
      <c r="C99" s="7"/>
      <c r="D99" s="7"/>
      <c r="E99" s="11"/>
    </row>
    <row r="100" spans="1:5" s="28" customFormat="1" ht="15" customHeight="1">
      <c r="A100" s="97" t="s">
        <v>398</v>
      </c>
      <c r="B100" s="27" t="s">
        <v>5</v>
      </c>
      <c r="C100" s="4">
        <f>COUNTIF(Data!CJ:CJ,1)</f>
        <v>0</v>
      </c>
      <c r="D100" s="5">
        <f>IF(COUNTIF(Data!CJ:CJ,"&gt;0")=0,"",COUNTIF(Data!CJ:CJ,1)/COUNTIF(Data!CJ:CJ,"&gt;0"))</f>
      </c>
      <c r="E100" s="10"/>
    </row>
    <row r="101" spans="1:5" s="28" customFormat="1" ht="15" customHeight="1">
      <c r="A101" s="97"/>
      <c r="B101" s="27" t="s">
        <v>132</v>
      </c>
      <c r="C101" s="4">
        <f>COUNTIF(Data!CJ:CJ,2)</f>
        <v>0</v>
      </c>
      <c r="D101" s="5">
        <f>IF(COUNTIF(Data!CJ:CJ,"&gt;0")=0,"",COUNTIF(Data!CJ:CJ,2)/COUNTIF(Data!CJ:CJ,"&gt;0"))</f>
      </c>
      <c r="E101" s="10"/>
    </row>
    <row r="102" spans="1:5" s="28" customFormat="1" ht="15" customHeight="1">
      <c r="A102" s="97"/>
      <c r="B102" s="27" t="s">
        <v>7</v>
      </c>
      <c r="C102" s="4">
        <f>COUNTIF(Data!CJ:CJ,3)</f>
        <v>0</v>
      </c>
      <c r="D102" s="5">
        <f>IF(COUNTIF(Data!CJ:CJ,"&gt;0")=0,"",COUNTIF(Data!CJ:CJ,3)/COUNTIF(Data!CJ:CJ,"&gt;0"))</f>
      </c>
      <c r="E102" s="10"/>
    </row>
    <row r="103" spans="1:5" s="28" customFormat="1" ht="15" customHeight="1">
      <c r="A103" s="97"/>
      <c r="B103" s="27" t="s">
        <v>257</v>
      </c>
      <c r="C103" s="4">
        <f>COUNTIF(Data!CJ:CJ,4)</f>
        <v>0</v>
      </c>
      <c r="D103" s="5">
        <f>IF(COUNTIF(Data!CJ:CJ,"&gt;0")=0,"",COUNTIF(Data!CJ:CJ,4)/COUNTIF(Data!CJ:CJ,"&gt;0"))</f>
      </c>
      <c r="E103" s="10"/>
    </row>
    <row r="104" spans="1:5" s="28" customFormat="1" ht="15" customHeight="1">
      <c r="A104" s="97"/>
      <c r="B104" s="30" t="s">
        <v>4</v>
      </c>
      <c r="C104" s="4">
        <f>COUNTIF(Data!CJ:CJ,".")</f>
        <v>0</v>
      </c>
      <c r="D104" s="5"/>
      <c r="E104" s="10"/>
    </row>
    <row r="105" spans="1:5" s="28" customFormat="1" ht="15" customHeight="1">
      <c r="A105" s="97"/>
      <c r="B105" s="27"/>
      <c r="C105" s="4"/>
      <c r="D105" s="4"/>
      <c r="E105" s="10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</sheetData>
  <sheetProtection/>
  <mergeCells count="18">
    <mergeCell ref="A85:A89"/>
    <mergeCell ref="A90:A94"/>
    <mergeCell ref="A2:A7"/>
    <mergeCell ref="A29:A32"/>
    <mergeCell ref="A47:A52"/>
    <mergeCell ref="A13:A16"/>
    <mergeCell ref="A8:A12"/>
    <mergeCell ref="A66:A72"/>
    <mergeCell ref="A100:A105"/>
    <mergeCell ref="A95:A99"/>
    <mergeCell ref="A34:A40"/>
    <mergeCell ref="A23:A28"/>
    <mergeCell ref="A17:A22"/>
    <mergeCell ref="A41:A46"/>
    <mergeCell ref="A73:A79"/>
    <mergeCell ref="A80:A84"/>
    <mergeCell ref="A53:A59"/>
    <mergeCell ref="A60:A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42.8515625" style="36" customWidth="1"/>
    <col min="2" max="2" width="37.7109375" style="24" customWidth="1"/>
    <col min="3" max="3" width="15.7109375" style="24" customWidth="1"/>
    <col min="4" max="4" width="20.7109375" style="25" customWidth="1"/>
    <col min="5" max="16384" width="9.140625" style="24" customWidth="1"/>
  </cols>
  <sheetData>
    <row r="1" spans="1:4" s="3" customFormat="1" ht="24" customHeight="1">
      <c r="A1" s="35" t="s">
        <v>0</v>
      </c>
      <c r="B1" s="2" t="s">
        <v>1</v>
      </c>
      <c r="C1" s="2" t="s">
        <v>2</v>
      </c>
      <c r="D1" s="18" t="s">
        <v>3</v>
      </c>
    </row>
    <row r="2" spans="1:4" s="10" customFormat="1" ht="15" customHeight="1">
      <c r="A2" s="119" t="s">
        <v>403</v>
      </c>
      <c r="B2" s="4" t="s">
        <v>22</v>
      </c>
      <c r="C2" s="4">
        <f>COUNTIF(Data!CK:CK,1)</f>
        <v>0</v>
      </c>
      <c r="D2" s="5">
        <f>IF(COUNTIF(Data!CK:CK,"&gt;0")=0,"",COUNTIF(Data!CK:CK,1)/COUNTIF(Data!CK:CK,"&gt;0"))</f>
      </c>
    </row>
    <row r="3" spans="1:4" s="10" customFormat="1" ht="15" customHeight="1">
      <c r="A3" s="120"/>
      <c r="B3" s="4" t="s">
        <v>23</v>
      </c>
      <c r="C3" s="4">
        <f>COUNTIF(Data!CK:CK,2)</f>
        <v>0</v>
      </c>
      <c r="D3" s="5">
        <f>IF(COUNTIF(Data!CK:CK,"&gt;0")=0,"",COUNTIF(Data!CK:CK,2)/COUNTIF(Data!CK:CK,"&gt;0"))</f>
      </c>
    </row>
    <row r="4" spans="1:4" s="10" customFormat="1" ht="15" customHeight="1">
      <c r="A4" s="120"/>
      <c r="B4" s="4" t="s">
        <v>7</v>
      </c>
      <c r="C4" s="4">
        <f>COUNTIF(Data!CK:CK,3)</f>
        <v>0</v>
      </c>
      <c r="D4" s="5">
        <f>IF(COUNTIF(Data!CK:CK,"&gt;0")=0,"",COUNTIF(Data!CK:CK,3)/COUNTIF(Data!CK:CK,"&gt;0"))</f>
      </c>
    </row>
    <row r="5" spans="1:4" s="10" customFormat="1" ht="15" customHeight="1">
      <c r="A5" s="120"/>
      <c r="B5" s="6" t="s">
        <v>4</v>
      </c>
      <c r="C5" s="4">
        <f>COUNTIF(Data!CK:CK,".")</f>
        <v>0</v>
      </c>
      <c r="D5" s="5"/>
    </row>
    <row r="6" spans="1:4" s="10" customFormat="1" ht="15" customHeight="1">
      <c r="A6" s="120"/>
      <c r="B6" s="4"/>
      <c r="C6" s="4"/>
      <c r="D6" s="4"/>
    </row>
    <row r="7" spans="1:4" s="11" customFormat="1" ht="15" customHeight="1">
      <c r="A7" s="102" t="s">
        <v>446</v>
      </c>
      <c r="B7" s="79" t="s">
        <v>404</v>
      </c>
      <c r="C7" s="79">
        <f>COUNTIF(Data!CL:CL,10)</f>
        <v>0</v>
      </c>
      <c r="D7" s="5">
        <f>IF(COUNTIF(Data!CL:CL,"&gt;-1")=0,"",COUNTIF(Data!CL:CL,10)/COUNTIF(Data!CL:CL,"&gt;-1"))</f>
      </c>
    </row>
    <row r="8" spans="1:4" s="11" customFormat="1" ht="15" customHeight="1">
      <c r="A8" s="102"/>
      <c r="B8" s="94">
        <v>9</v>
      </c>
      <c r="C8" s="79">
        <f>COUNTIF(Data!CL:CL,9)</f>
        <v>0</v>
      </c>
      <c r="D8" s="5">
        <f>IF(COUNTIF(Data!CL:CL,"&gt;-1")=0,"",COUNTIF(Data!CL:CL,9)/COUNTIF(Data!CL:CL,"&gt;-1"))</f>
      </c>
    </row>
    <row r="9" spans="1:4" s="11" customFormat="1" ht="15" customHeight="1">
      <c r="A9" s="102"/>
      <c r="B9" s="94">
        <v>8</v>
      </c>
      <c r="C9" s="79">
        <f>COUNTIF(Data!CL:CL,8)</f>
        <v>0</v>
      </c>
      <c r="D9" s="5">
        <f>IF(COUNTIF(Data!CL:CL,"&gt;-1")=0,"",COUNTIF(Data!CL:CL,8)/COUNTIF(Data!CL:CL,"&gt;-1"))</f>
      </c>
    </row>
    <row r="10" spans="1:4" s="11" customFormat="1" ht="15" customHeight="1">
      <c r="A10" s="102"/>
      <c r="B10" s="94">
        <v>7</v>
      </c>
      <c r="C10" s="79">
        <f>COUNTIF(Data!CL:CL,7)</f>
        <v>0</v>
      </c>
      <c r="D10" s="5">
        <f>IF(COUNTIF(Data!CL:CL,"&gt;-1")=0,"",COUNTIF(Data!CL:CL,7)/COUNTIF(Data!CL:CL,"&gt;-1"))</f>
      </c>
    </row>
    <row r="11" spans="1:4" s="11" customFormat="1" ht="15" customHeight="1">
      <c r="A11" s="102"/>
      <c r="B11" s="94">
        <v>6</v>
      </c>
      <c r="C11" s="79">
        <f>COUNTIF(Data!CL:CL,6)</f>
        <v>0</v>
      </c>
      <c r="D11" s="5">
        <f>IF(COUNTIF(Data!CL:CL,"&gt;-1")=0,"",COUNTIF(Data!CL:CL,6)/COUNTIF(Data!CL:CL,"&gt;-1"))</f>
      </c>
    </row>
    <row r="12" spans="1:4" s="11" customFormat="1" ht="15" customHeight="1">
      <c r="A12" s="102"/>
      <c r="B12" s="94">
        <v>5</v>
      </c>
      <c r="C12" s="79">
        <f>COUNTIF(Data!CL:CL,5)</f>
        <v>0</v>
      </c>
      <c r="D12" s="5">
        <f>IF(COUNTIF(Data!CL:CL,"&gt;-1")=0,"",COUNTIF(Data!CL:CL,5)/COUNTIF(Data!CL:CL,"&gt;-1"))</f>
      </c>
    </row>
    <row r="13" spans="1:4" s="81" customFormat="1" ht="15" customHeight="1">
      <c r="A13" s="101"/>
      <c r="B13" s="94">
        <v>4</v>
      </c>
      <c r="C13" s="79">
        <f>COUNTIF(Data!CL:CL,4)</f>
        <v>0</v>
      </c>
      <c r="D13" s="5">
        <f>IF(COUNTIF(Data!CL:CL,"&gt;-1")=0,"",COUNTIF(Data!CL:CL,4)/COUNTIF(Data!CL:CL,"&gt;-1"))</f>
      </c>
    </row>
    <row r="14" spans="1:4" s="81" customFormat="1" ht="15" customHeight="1">
      <c r="A14" s="101"/>
      <c r="B14" s="94">
        <v>3</v>
      </c>
      <c r="C14" s="79">
        <f>COUNTIF(Data!CL:CL,3)</f>
        <v>0</v>
      </c>
      <c r="D14" s="5">
        <f>IF(COUNTIF(Data!CL:CL,"&gt;-1")=0,"",COUNTIF(Data!CL:CL,3)/COUNTIF(Data!CL:CL,"&gt;-1"))</f>
      </c>
    </row>
    <row r="15" spans="1:4" s="81" customFormat="1" ht="15" customHeight="1">
      <c r="A15" s="101"/>
      <c r="B15" s="94">
        <v>2</v>
      </c>
      <c r="C15" s="79">
        <f>COUNTIF(Data!CL:CL,2)</f>
        <v>0</v>
      </c>
      <c r="D15" s="5">
        <f>IF(COUNTIF(Data!CL:CL,"&gt;-1")=0,"",COUNTIF(Data!CL:CL,2)/COUNTIF(Data!CL:CL,"&gt;-1"))</f>
      </c>
    </row>
    <row r="16" spans="1:4" s="81" customFormat="1" ht="15" customHeight="1">
      <c r="A16" s="101"/>
      <c r="B16" s="94">
        <v>1</v>
      </c>
      <c r="C16" s="79">
        <f>COUNTIF(Data!CL:CL,1)</f>
        <v>0</v>
      </c>
      <c r="D16" s="5">
        <f>IF(COUNTIF(Data!CL:CL,"&gt;-1")=0,"",COUNTIF(Data!CL:CL,1)/COUNTIF(Data!CL:CL,"&gt;-1"))</f>
      </c>
    </row>
    <row r="17" spans="1:4" s="81" customFormat="1" ht="15" customHeight="1">
      <c r="A17" s="101"/>
      <c r="B17" s="79" t="s">
        <v>405</v>
      </c>
      <c r="C17" s="79">
        <f>COUNTIF(Data!CL:CL,0)</f>
        <v>0</v>
      </c>
      <c r="D17" s="5">
        <f>IF(COUNTIF(Data!CL:CL,"&gt;-1")=0,"",COUNTIF(Data!CL:CL,0)/COUNTIF(Data!CL:CL,"&gt;-1"))</f>
      </c>
    </row>
    <row r="18" spans="1:4" s="81" customFormat="1" ht="15" customHeight="1">
      <c r="A18" s="101"/>
      <c r="B18" s="83" t="s">
        <v>4</v>
      </c>
      <c r="C18" s="79">
        <f>COUNTIF(Data!CL:CL,".")</f>
        <v>0</v>
      </c>
      <c r="D18" s="80"/>
    </row>
    <row r="19" spans="1:4" s="81" customFormat="1" ht="15" customHeight="1">
      <c r="A19" s="101"/>
      <c r="B19" s="79"/>
      <c r="C19" s="79"/>
      <c r="D19" s="79"/>
    </row>
    <row r="20" spans="1:4" s="63" customFormat="1" ht="15" customHeight="1">
      <c r="A20" s="97" t="s">
        <v>406</v>
      </c>
      <c r="B20" s="67" t="s">
        <v>8</v>
      </c>
      <c r="C20" s="67">
        <f>COUNTIF(Data!CM:CM,1)</f>
        <v>0</v>
      </c>
      <c r="D20" s="75">
        <f>IF(COUNTIF(Data!CM:CM,"&gt;0")=0,"",COUNTIF(Data!CM:CM,1)/COUNTIF(Data!CM:CM,"&gt;0"))</f>
      </c>
    </row>
    <row r="21" spans="1:4" s="63" customFormat="1" ht="15" customHeight="1">
      <c r="A21" s="131"/>
      <c r="B21" s="67" t="s">
        <v>7</v>
      </c>
      <c r="C21" s="67">
        <f>COUNTIF(Data!CM:CM,2)</f>
        <v>0</v>
      </c>
      <c r="D21" s="75">
        <f>IF(COUNTIF(Data!CM:CM,"&gt;0")=0,"",COUNTIF(Data!CM:CM,2)/COUNTIF(Data!CM:CM,"&gt;0"))</f>
      </c>
    </row>
    <row r="22" spans="1:4" s="63" customFormat="1" ht="15" customHeight="1">
      <c r="A22" s="131"/>
      <c r="B22" s="67" t="s">
        <v>252</v>
      </c>
      <c r="C22" s="67">
        <f>COUNTIF(Data!CM:CM,3)</f>
        <v>0</v>
      </c>
      <c r="D22" s="75">
        <f>IF(COUNTIF(Data!CM:CM,"&gt;0")=0,"",COUNTIF(Data!CM:CM,3)/COUNTIF(Data!CM:CM,"&gt;0"))</f>
      </c>
    </row>
    <row r="23" spans="1:4" s="63" customFormat="1" ht="15" customHeight="1">
      <c r="A23" s="131"/>
      <c r="B23" s="78" t="s">
        <v>4</v>
      </c>
      <c r="C23" s="67">
        <f>COUNTIF(Data!CM:CM,".")</f>
        <v>0</v>
      </c>
      <c r="D23" s="75"/>
    </row>
    <row r="24" spans="1:4" s="63" customFormat="1" ht="15" customHeight="1">
      <c r="A24" s="131"/>
      <c r="B24" s="67"/>
      <c r="C24" s="67"/>
      <c r="D24" s="75"/>
    </row>
    <row r="25" spans="1:4" s="81" customFormat="1" ht="15" customHeight="1">
      <c r="A25" s="123" t="s">
        <v>408</v>
      </c>
      <c r="B25" s="79" t="s">
        <v>8</v>
      </c>
      <c r="C25" s="79">
        <f>COUNTIF(Data!CN:CN,1)</f>
        <v>0</v>
      </c>
      <c r="D25" s="80">
        <f>IF(COUNTIF(Data!CN:CN,"&gt;0")=0,"",COUNTIF(Data!CN:CN,1)/COUNTIF(Data!CN:CN,"&gt;0"))</f>
      </c>
    </row>
    <row r="26" spans="1:4" s="81" customFormat="1" ht="15" customHeight="1">
      <c r="A26" s="124"/>
      <c r="B26" s="79" t="s">
        <v>7</v>
      </c>
      <c r="C26" s="79">
        <f>COUNTIF(Data!CN:CN,2)</f>
        <v>0</v>
      </c>
      <c r="D26" s="80">
        <f>IF(COUNTIF(Data!CN:CN,"&gt;0")=0,"",COUNTIF(Data!CN:CN,2)/COUNTIF(Data!CN:CN,"&gt;0"))</f>
      </c>
    </row>
    <row r="27" spans="1:4" s="81" customFormat="1" ht="15" customHeight="1">
      <c r="A27" s="124"/>
      <c r="B27" s="79" t="s">
        <v>407</v>
      </c>
      <c r="C27" s="79">
        <f>COUNTIF(Data!CN:CN,3)</f>
        <v>0</v>
      </c>
      <c r="D27" s="80">
        <f>IF(COUNTIF(Data!CN:CN,"&gt;0")=0,"",COUNTIF(Data!CN:CN,3)/COUNTIF(Data!CN:CN,"&gt;0"))</f>
      </c>
    </row>
    <row r="28" spans="1:4" s="81" customFormat="1" ht="15" customHeight="1">
      <c r="A28" s="124"/>
      <c r="B28" s="83" t="s">
        <v>4</v>
      </c>
      <c r="C28" s="79">
        <f>COUNTIF(Data!CN:CN,".")</f>
        <v>0</v>
      </c>
      <c r="D28" s="80"/>
    </row>
    <row r="29" spans="1:4" s="81" customFormat="1" ht="15" customHeight="1">
      <c r="A29" s="124"/>
      <c r="B29" s="79"/>
      <c r="C29" s="79"/>
      <c r="D29" s="79"/>
    </row>
    <row r="30" ht="15" customHeight="1">
      <c r="D30" s="24"/>
    </row>
    <row r="31" ht="15" customHeight="1"/>
    <row r="32" ht="15" customHeight="1"/>
    <row r="33" ht="15" customHeight="1"/>
    <row r="34" ht="15" customHeight="1"/>
    <row r="35" ht="15" customHeight="1"/>
  </sheetData>
  <sheetProtection/>
  <mergeCells count="4">
    <mergeCell ref="A25:A29"/>
    <mergeCell ref="A2:A6"/>
    <mergeCell ref="A20:A24"/>
    <mergeCell ref="A7:A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Oggyboar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Gardner</dc:creator>
  <cp:keywords/>
  <dc:description/>
  <cp:lastModifiedBy> </cp:lastModifiedBy>
  <cp:lastPrinted>2006-08-08T08:32:00Z</cp:lastPrinted>
  <dcterms:created xsi:type="dcterms:W3CDTF">2001-08-29T14:32:49Z</dcterms:created>
  <dcterms:modified xsi:type="dcterms:W3CDTF">2013-01-16T09:55:07Z</dcterms:modified>
  <cp:category/>
  <cp:version/>
  <cp:contentType/>
  <cp:contentStatus/>
</cp:coreProperties>
</file>