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Guidance" sheetId="1" r:id="rId1"/>
    <sheet name="Data entry sheet" sheetId="2" r:id="rId2"/>
    <sheet name="Response rates" sheetId="3" r:id="rId3"/>
    <sheet name="Names lookup" sheetId="4" state="hidden" r:id="rId4"/>
  </sheets>
  <definedNames/>
  <calcPr fullCalcOnLoad="1"/>
</workbook>
</file>

<file path=xl/sharedStrings.xml><?xml version="1.0" encoding="utf-8"?>
<sst xmlns="http://schemas.openxmlformats.org/spreadsheetml/2006/main" count="565" uniqueCount="564">
  <si>
    <t>Introduction:</t>
  </si>
  <si>
    <t>Every in-house trust taking part in the NHS Maternity Survey is required to supply data for monitoring survey response rates and helpline usage on a weekly basis. This will allow us to track the progress of the survey throughout fieldwork, and enable us to identify and assist with any potential problems at an early stage.</t>
  </si>
  <si>
    <t>Using this spreadsheet:</t>
  </si>
  <si>
    <t xml:space="preserve">All trusts conducting fieldwork for the survey in-house should use this spreadsheet to enter weekly monitoring data. The data should be entered in the 'Data entry sheet', and you only need to complete one row of this sheet each week. </t>
  </si>
  <si>
    <t xml:space="preserve">NOTE: Columns shown in blue on the data entry sheet are filled in automatically - you do not need to enter anything into these cells. </t>
  </si>
  <si>
    <t>Please see Section 12 of the guidance manual for further information.</t>
  </si>
  <si>
    <t>Please note that the data entry sheet is set up to alert you if data is entered incorrectly - since all data being entered should be cumulative, cells are highlighted in red if the number given is lower than the corresponding value for the previous week. If any cells turn red, please double-check the data.</t>
  </si>
  <si>
    <t>The 'Response rates' sheet:</t>
  </si>
  <si>
    <t>Submitting weekly monitoring reports to the Co-ordination Centre:</t>
  </si>
  <si>
    <t>mat.cc@pickereurope.ac.uk</t>
  </si>
  <si>
    <t>Further information:</t>
  </si>
  <si>
    <t>For further information on weekly monitoring requirements for the survey, please see Section 12 of the survey instruction manual for in-house trusts which is available here:</t>
  </si>
  <si>
    <t>http://www.nhssurveys.org/survey/1942</t>
  </si>
  <si>
    <t>Contact us:</t>
  </si>
  <si>
    <t>If you have any problems, concerns, or queries regarding this document or submitting weekly monitoring data then please get in touch with the Co-ordination Centre either by phone or by email. We can be contacted at:</t>
  </si>
  <si>
    <t>01865 208 127</t>
  </si>
  <si>
    <r>
      <t xml:space="preserve">NHS Maternity Survey 2017 - Outcome Monitoring Sheet for
</t>
    </r>
    <r>
      <rPr>
        <b/>
        <u val="single"/>
        <sz val="14"/>
        <color indexed="12"/>
        <rFont val="Arial"/>
        <family val="2"/>
      </rPr>
      <t>TRUSTS CONDUCTING THE SURVEY IN-HOUSE</t>
    </r>
  </si>
  <si>
    <r>
      <t xml:space="preserve">In the first column of the 'Data entry sheet' you should enter the 3 digit trust code for your trust as specified by the Organisation Data Service (https://digital.nhs.uk/organisation-data-service). Once you have done this the name of your trust will be shown in the second column. The following four columns (C - F) allow you to enter your total sample size and mailing dates. Dates for each mailing only need to be entered once that mailing has been sent out. Since the information in these four columns should not change week-to-week, you only need to enter each of these once, in row 2 - the spreadsheet will automatically copy the data you enter through the rest of the table. Dates should be entered in </t>
    </r>
    <r>
      <rPr>
        <b/>
        <sz val="10"/>
        <color indexed="8"/>
        <rFont val="Arial"/>
        <family val="2"/>
      </rPr>
      <t xml:space="preserve">DD/MM/YYYY </t>
    </r>
    <r>
      <rPr>
        <sz val="10"/>
        <color indexed="8"/>
        <rFont val="Arial"/>
        <family val="2"/>
      </rPr>
      <t>format.</t>
    </r>
  </si>
  <si>
    <r>
      <t xml:space="preserve">Monitoring data should be entered in the remaining columns. Outcome codes correspond to those specified in the instruction manual, and </t>
    </r>
    <r>
      <rPr>
        <b/>
        <sz val="10"/>
        <color indexed="8"/>
        <rFont val="Arial"/>
        <family val="2"/>
      </rPr>
      <t>cumulative</t>
    </r>
    <r>
      <rPr>
        <sz val="10"/>
        <color indexed="8"/>
        <rFont val="Arial"/>
        <family val="2"/>
      </rPr>
      <t xml:space="preserve"> data must be entered each week. Data must be entered into the following named columns of the data entry sheet:</t>
    </r>
  </si>
  <si>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</si>
  <si>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</si>
  <si>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 / their baby having died (during fieldwork)</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</si>
  <si>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</si>
  <si>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</si>
  <si>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 xml:space="preserve">O - Outcome7 </t>
    </r>
    <r>
      <rPr>
        <sz val="10"/>
        <rFont val="Arial"/>
        <family val="2"/>
      </rPr>
      <t>- number of sample members deceased / baby deceased (prior to fieldwork)</t>
    </r>
  </si>
  <si>
    <r>
      <t>P - Outcome6</t>
    </r>
    <r>
      <rPr>
        <sz val="10"/>
        <rFont val="Arial"/>
        <family val="2"/>
      </rPr>
      <t xml:space="preserve"> - number of sample members from whom no response has been received - </t>
    </r>
    <r>
      <rPr>
        <i/>
        <sz val="10"/>
        <rFont val="Arial"/>
        <family val="2"/>
      </rPr>
      <t>this will be calculated automatically</t>
    </r>
  </si>
  <si>
    <r>
      <t xml:space="preserve">Q - N_Calls </t>
    </r>
    <r>
      <rPr>
        <sz val="10"/>
        <rFont val="Arial"/>
        <family val="2"/>
      </rPr>
      <t>- total number of helpline calls received (this should include calls listed below)</t>
    </r>
  </si>
  <si>
    <r>
      <t>R - N_Completed</t>
    </r>
    <r>
      <rPr>
        <sz val="10"/>
        <rFont val="Arial"/>
        <family val="2"/>
      </rPr>
      <t xml:space="preserve"> - total number of questionnaires completed over the telephone (this should include completions via translation services)</t>
    </r>
  </si>
  <si>
    <r>
      <t>S - L_Calls</t>
    </r>
    <r>
      <rPr>
        <sz val="10"/>
        <rFont val="Arial"/>
        <family val="2"/>
      </rPr>
      <t xml:space="preserve"> - total number of helpline calls requiring translation services (this should include completions via translation services)</t>
    </r>
  </si>
  <si>
    <r>
      <t>T - L_Completed</t>
    </r>
    <r>
      <rPr>
        <sz val="10"/>
        <rFont val="Arial"/>
        <family val="2"/>
      </rPr>
      <t xml:space="preserve"> - number of questionnaires completed over the telephone with the assistance of a translator/interpreter</t>
    </r>
  </si>
  <si>
    <r>
      <t xml:space="preserve">In order to help you keep track of your trust's response rate and outcome trends, this workbook also includes a sheet named 'Response rates' which will automatically generate a summary table and graph of returns to date. </t>
    </r>
    <r>
      <rPr>
        <b/>
        <sz val="10"/>
        <rFont val="Arial"/>
        <family val="2"/>
      </rPr>
      <t>You do not need to enter anything on this sheet</t>
    </r>
    <r>
      <rPr>
        <sz val="10"/>
        <rFont val="Arial"/>
        <family val="2"/>
      </rPr>
      <t xml:space="preserve"> - all of the data will be taken automatically from the 'Data entry sheet' - but you may find it useful as the survey progresses. The 'Response rates' sheet will start to function once you have entered the first row of data in the 'Data entry sheet'.</t>
    </r>
  </si>
  <si>
    <t>DoH_Code</t>
  </si>
  <si>
    <t>Trust_Name</t>
  </si>
  <si>
    <t>Total_N</t>
  </si>
  <si>
    <t>Mailing_One</t>
  </si>
  <si>
    <t>Mailing_Two</t>
  </si>
  <si>
    <t>Mailing_Three</t>
  </si>
  <si>
    <t>Report_No</t>
  </si>
  <si>
    <t>Report_Code</t>
  </si>
  <si>
    <t>Date</t>
  </si>
  <si>
    <t>Outcome1</t>
  </si>
  <si>
    <t>Outcome2</t>
  </si>
  <si>
    <t>Outcome3</t>
  </si>
  <si>
    <t>Outcome4</t>
  </si>
  <si>
    <t>Outcome5</t>
  </si>
  <si>
    <t>Outcome6</t>
  </si>
  <si>
    <t>N_Calls</t>
  </si>
  <si>
    <t>N_Completed</t>
  </si>
  <si>
    <t>L_Calls</t>
  </si>
  <si>
    <t>L_Completed</t>
  </si>
  <si>
    <t>Trust:</t>
  </si>
  <si>
    <t>Report Number</t>
  </si>
  <si>
    <t>Date of report</t>
  </si>
  <si>
    <t>Number of units with outcome:</t>
  </si>
  <si>
    <t>Number of calls:</t>
  </si>
  <si>
    <t>1 (returned completed)</t>
  </si>
  <si>
    <t>2 (undelivered/ moved house)</t>
  </si>
  <si>
    <t>4 (too ill/opt-out)</t>
  </si>
  <si>
    <t>5 (ineligible)</t>
  </si>
  <si>
    <t>6 (unknown)</t>
  </si>
  <si>
    <t>Received</t>
  </si>
  <si>
    <t>Leading to completion</t>
  </si>
  <si>
    <t>Requiring translation</t>
  </si>
  <si>
    <t>Completed via translator</t>
  </si>
  <si>
    <t>DH_code</t>
  </si>
  <si>
    <t>Organisation Name</t>
  </si>
  <si>
    <t>R1A</t>
  </si>
  <si>
    <t>WORCESTERSHIRE HEALTH AND CARE NHS TRUST</t>
  </si>
  <si>
    <t>R1C</t>
  </si>
  <si>
    <t>SOLENT NHS TRUST</t>
  </si>
  <si>
    <t>R1D</t>
  </si>
  <si>
    <t>SHROPSHIRE COMMUNITY HEALTH NHS TRUST</t>
  </si>
  <si>
    <t>R1E</t>
  </si>
  <si>
    <t>STAFFORDSHIRE AND STOKE ON TRENT PARTNERSHIP NHS TRUST</t>
  </si>
  <si>
    <t>R1F</t>
  </si>
  <si>
    <t>ISLE OF WIGHT NHS TRUST</t>
  </si>
  <si>
    <t>R1G</t>
  </si>
  <si>
    <t>TORBAY AND SOUTHERN DEVON HEALTH AND CARE NHS TRUST</t>
  </si>
  <si>
    <t>R1H</t>
  </si>
  <si>
    <t>BARTS HEALTH NHS TRUST</t>
  </si>
  <si>
    <t>R1J</t>
  </si>
  <si>
    <t>GLOUCESTERSHIRE CARE SERVICES NHS TRUST</t>
  </si>
  <si>
    <t>R1K</t>
  </si>
  <si>
    <t>LONDON NORTH WEST HEALTHCARE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</si>
  <si>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</si>
  <si>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</si>
  <si>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</si>
  <si>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</si>
  <si>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</si>
  <si>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</si>
  <si>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</si>
  <si>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</si>
  <si>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</si>
  <si>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</si>
  <si>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RAE</t>
  </si>
  <si>
    <t>BRADFORD TEACHING HOSPITALS NHS FOUNDATION TRUST</t>
  </si>
  <si>
    <t>RAJ</t>
  </si>
  <si>
    <t>SOUTHEND UNIVERSITY HOSPITAL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</si>
  <si>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</si>
  <si>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</si>
  <si>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</si>
  <si>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</si>
  <si>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</si>
  <si>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</si>
  <si>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</si>
  <si>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</si>
  <si>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</si>
  <si>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</si>
  <si>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</si>
  <si>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</si>
  <si>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RBA</t>
  </si>
  <si>
    <t>TAUNTON AND SOMERSET NHS FOUNDATION TRUST</t>
  </si>
  <si>
    <t>RBB</t>
  </si>
  <si>
    <t>ROYAL NATIONAL HOSPITAL FOR RHEUMATIC DISEASES NHS FOUNDATION TRUST</t>
  </si>
  <si>
    <t>RBD</t>
  </si>
  <si>
    <t>DORSET COUNTY HOSPITAL NHS FOUNDATION TRUST</t>
  </si>
  <si>
    <t>RBK</t>
  </si>
  <si>
    <t>WALSALL HEALTHCARE NHS TRUST</t>
  </si>
  <si>
    <t>RBL</t>
  </si>
  <si>
    <t>WIRRAL UNIVERSITY TEACHING HOSPITAL NHS FOUNDATION TRUST</t>
  </si>
  <si>
    <t>RBN</t>
  </si>
  <si>
    <t>ST HELENS AND KNOWSLEY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</si>
  <si>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</si>
  <si>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</si>
  <si>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</si>
  <si>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</si>
  <si>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</si>
  <si>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</si>
  <si>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</si>
  <si>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</si>
  <si>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</si>
  <si>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</si>
  <si>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RC1</t>
  </si>
  <si>
    <t>BEDFORD HOSPITAL NHS TRUST</t>
  </si>
  <si>
    <t>RC3</t>
  </si>
  <si>
    <t>EALING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</si>
  <si>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</si>
  <si>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</si>
  <si>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</si>
  <si>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</si>
  <si>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</si>
  <si>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</si>
  <si>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</si>
  <si>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</si>
  <si>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</si>
  <si>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</si>
  <si>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</si>
  <si>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</si>
  <si>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</si>
  <si>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</si>
  <si>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RD3</t>
  </si>
  <si>
    <t>POOLE HOSPITAL NHS FOUNDATION TRUST</t>
  </si>
  <si>
    <t>RD7</t>
  </si>
  <si>
    <t>HEATHERWOOD AND WEXHAM PARK HOSPITALS NHS FOUNDATION TRUST</t>
  </si>
  <si>
    <t>RD8</t>
  </si>
  <si>
    <t>MILTON KEYNES HOSPITAL NHS FOUNDATION TRUST</t>
  </si>
  <si>
    <t>RDD</t>
  </si>
  <si>
    <t>BASILDON AND THURROCK UNIVERSITY HOSPITALS NHS FOUNDATION TRUST</t>
  </si>
  <si>
    <t>RDE</t>
  </si>
  <si>
    <t>COLCHESTER HOSPITAL UNIVERSITY NHS FOUNDATION TRUST</t>
  </si>
  <si>
    <t>RDR</t>
  </si>
  <si>
    <t>SUSSEX COMMUNITY NHS TRUST</t>
  </si>
  <si>
    <t>RDU</t>
  </si>
  <si>
    <t>FRIMLEY HEALTH NHS FOUNDATION TRUST</t>
  </si>
  <si>
    <t>RDY</t>
  </si>
  <si>
    <t>DORSET HEALTHCARE UNIVERSITY NHS FOUNDATION TRUST</t>
  </si>
  <si>
    <t>RDZ</t>
  </si>
  <si>
    <t>THE ROYAL BOURNEMOUTH AND CHRISTCHURCH HOSPITALS NHS FOUNDATION TRUST</t>
  </si>
  <si>
    <t>RE9</t>
  </si>
  <si>
    <t>SOUTH TYNESIDE NHS FOUNDATION TRUST</t>
  </si>
  <si>
    <t>REF</t>
  </si>
  <si>
    <t>ROYAL CORNWALL HOSPITALS NHS TRUST</t>
  </si>
  <si>
    <t>REM</t>
  </si>
  <si>
    <t>AINTREE UNIVERSITY HOSPITAL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</si>
  <si>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</si>
  <si>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</si>
  <si>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</si>
  <si>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</si>
  <si>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</si>
  <si>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</si>
  <si>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</si>
  <si>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</si>
  <si>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</si>
  <si>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</si>
  <si>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</si>
  <si>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</si>
  <si>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</si>
  <si>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</si>
  <si>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RFW</t>
  </si>
  <si>
    <t>WEST MIDDLESEX UNIVERSITY HOSPITAL NHS TRUST</t>
  </si>
  <si>
    <t>RGD</t>
  </si>
  <si>
    <t>LEEDS AND YORK PARTNERSHIP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</si>
  <si>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</si>
  <si>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</si>
  <si>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</si>
  <si>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</si>
  <si>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</si>
  <si>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</si>
  <si>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</si>
  <si>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</si>
  <si>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</si>
  <si>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</si>
  <si>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</si>
  <si>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</si>
  <si>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RH5</t>
  </si>
  <si>
    <t>SOMERSET PARTNERSHIP NHS FOUNDATION TRUST</t>
  </si>
  <si>
    <t>RH8</t>
  </si>
  <si>
    <t>ROYAL DEVON AND EXETER NHS FOUNDATION TRUST</t>
  </si>
  <si>
    <t>RHA</t>
  </si>
  <si>
    <t>NOTTINGHAMSHIRE HEALTHCARE NHS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</si>
  <si>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</si>
  <si>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</si>
  <si>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</si>
  <si>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</si>
  <si>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</si>
  <si>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</si>
  <si>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</si>
  <si>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</si>
  <si>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</si>
  <si>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</si>
  <si>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</si>
  <si>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LEWISHAM AND GREENWICH NHS TRUST</t>
  </si>
  <si>
    <t>RJ6</t>
  </si>
  <si>
    <t>CROYDON HEALTH SERVICES NHS TRUST</t>
  </si>
  <si>
    <t>RJ7</t>
  </si>
  <si>
    <t>ST GEORGE'S HEALTHCARE NHS FOUNDATION TRUST</t>
  </si>
  <si>
    <t>RJ8</t>
  </si>
  <si>
    <t>CORNWALL PARTNERSHIP NHS FOUNDATION TRUST</t>
  </si>
  <si>
    <t>RJC</t>
  </si>
  <si>
    <t>SOUTH WARWICKSHIRE NHS FOUNDATION TRUST</t>
  </si>
  <si>
    <t>RJD</t>
  </si>
  <si>
    <t>MID STAFFORDSHIRE NHS FOUNDATION TRUST</t>
  </si>
  <si>
    <t>RJE</t>
  </si>
  <si>
    <t>UNIVERSITY HOSPITALS OF NORTH MIDLANDS NHS TRUST</t>
  </si>
  <si>
    <t>RJF</t>
  </si>
  <si>
    <t>BURTON HOSPITALS NHS FOUNDATION TRUST</t>
  </si>
  <si>
    <t>RJL</t>
  </si>
  <si>
    <t>NORTHERN LINCOLNSHIRE AND GOOLE NHS FOUNDATION TRUST</t>
  </si>
  <si>
    <t>RJN</t>
  </si>
  <si>
    <t>EAST CHESHIRE NHS TRUST</t>
  </si>
  <si>
    <t>RJR</t>
  </si>
  <si>
    <t>COUNTESS OF CHESTER HOSPITAL NHS FOUNDATION TRUST</t>
  </si>
  <si>
    <t>RJX</t>
  </si>
  <si>
    <t>CALDERSTONES PARTNERSHIP NHS FOUNDATION TRUST</t>
  </si>
  <si>
    <t>RJZ</t>
  </si>
  <si>
    <t>KING'S COLLEGE HOSPITAL NHS FOUNDATION TRUST</t>
  </si>
  <si>
    <t>RK5</t>
  </si>
  <si>
    <t>SHERWOOD FOREST HOSPITALS NHS FOUNDATION TRUST</t>
  </si>
  <si>
    <t>RK9</t>
  </si>
  <si>
    <t>PLYMOUTH HOSPITALS NHS TRUST</t>
  </si>
  <si>
    <t>RKB</t>
  </si>
  <si>
    <t>UNIVERSITY HOSPITALS COVENTRY AND WARWICKSHIRE NHS TRUST</t>
  </si>
  <si>
    <t>RKE</t>
  </si>
  <si>
    <t>THE WHITTINGTON HOSPITAL NHS TRUST</t>
  </si>
  <si>
    <t>RKL</t>
  </si>
  <si>
    <t>WEST LONDON MENTAL HEALTH NHS TRUST</t>
  </si>
  <si>
    <t>RL1</t>
  </si>
  <si>
    <t>THE ROBERT JONES AND AGNES HUNT ORTHOPAEDIC HOSPITAL NHS FOUNDATION TRUST</t>
  </si>
  <si>
    <t>RL4</t>
  </si>
  <si>
    <t>THE ROYAL WOLVERHAMPTON NHS TRUST</t>
  </si>
  <si>
    <t>RLN</t>
  </si>
  <si>
    <t>CITY HOSPITALS SUNDERLAND NHS FOUNDATION TRUST</t>
  </si>
  <si>
    <t>RLQ</t>
  </si>
  <si>
    <t>WYE VALLEY NHS TRUST</t>
  </si>
  <si>
    <t>RLT</t>
  </si>
  <si>
    <t>GEORGE ELIOT HOSPITAL NHS TRUST</t>
  </si>
  <si>
    <t>RLU</t>
  </si>
  <si>
    <t>BIRMINGHAM WOMEN'S NHS FOUNDATION TRUST</t>
  </si>
  <si>
    <t>RLY</t>
  </si>
  <si>
    <t>NORTH STAFFORDSHIRE COMBINED HEALTHCARE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</si>
  <si>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</si>
  <si>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</si>
  <si>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</si>
  <si>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</si>
  <si>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</si>
  <si>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</si>
  <si>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</si>
  <si>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</si>
  <si>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</si>
  <si>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</si>
  <si>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</si>
  <si>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</si>
  <si>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</si>
  <si>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</si>
  <si>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</si>
  <si>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</si>
  <si>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</si>
  <si>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</si>
  <si>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</si>
  <si>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</si>
  <si>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</si>
  <si>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</si>
  <si>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RNL</t>
  </si>
  <si>
    <t>NORTH CUMBRIA UNIVERSITY HOSPITALS NHS TRUST</t>
  </si>
  <si>
    <t>RNN</t>
  </si>
  <si>
    <t>CUMBRIA PARTNERSHIP NHS FOUNDATION TRUST</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</si>
  <si>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</si>
  <si>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</si>
  <si>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</si>
  <si>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</si>
  <si>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</si>
  <si>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</si>
  <si>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</si>
  <si>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</si>
  <si>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</si>
  <si>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</si>
  <si>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</si>
  <si>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</si>
  <si>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</si>
  <si>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DONCASTER AND BASSETLAW HOSPITALS NHS FOUNDATION TRUST</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</si>
  <si>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</si>
  <si>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</si>
  <si>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</si>
  <si>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</si>
  <si>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</si>
  <si>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</si>
  <si>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</si>
  <si>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</si>
  <si>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</si>
  <si>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</si>
  <si>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</si>
  <si>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</si>
  <si>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</si>
  <si>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</si>
  <si>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RQ6</t>
  </si>
  <si>
    <t>ROYAL LIVERPOOL AND BROADGREEN UNIVERSITY HOSPITALS NHS TRUST</t>
  </si>
  <si>
    <t>RQ8</t>
  </si>
  <si>
    <t>MID ESSEX HOSPITAL SERVICES NHS TRUST</t>
  </si>
  <si>
    <t>RQF</t>
  </si>
  <si>
    <t>VELINDRE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</si>
  <si>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</si>
  <si>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</si>
  <si>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</si>
  <si>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</si>
  <si>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</si>
  <si>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</si>
  <si>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</si>
  <si>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</si>
  <si>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RQY</t>
  </si>
  <si>
    <t>SOUTH WEST LONDON AND ST GEORGE'S MENTAL HEALTH NHS TRUST</t>
  </si>
  <si>
    <t>RR1</t>
  </si>
  <si>
    <t>HEART OF ENGLAND NHS FOUNDATION TRUST</t>
  </si>
  <si>
    <t>RR7</t>
  </si>
  <si>
    <t>GATESHEAD HEALTH NHS FOUNDATION TRUST</t>
  </si>
  <si>
    <t>RR8</t>
  </si>
  <si>
    <t>LEEDS TEACHING HOSPITALS NHS TRUST</t>
  </si>
  <si>
    <t>RRD</t>
  </si>
  <si>
    <t>NORTH ESSEX PARTNERSHIP UNIVERSITY NHS FOUNDATION TRUST</t>
  </si>
  <si>
    <t>RRE</t>
  </si>
  <si>
    <t>SOUTH STAFFORDSHIRE AND SHROPSHIRE HEALTHCARE NHS FOUNDATION TRUST</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</si>
  <si>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</si>
  <si>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</si>
  <si>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</si>
  <si>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</si>
  <si>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</si>
  <si>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</si>
  <si>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</si>
  <si>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</si>
  <si>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</si>
  <si>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</si>
  <si>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</si>
  <si>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</si>
  <si>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</si>
  <si>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</si>
  <si>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</si>
  <si>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</si>
  <si>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RT3</t>
  </si>
  <si>
    <t>ROYAL BROMPTON &amp; HAREFIELD NHS FOUNDATION TRUST</t>
  </si>
  <si>
    <t>RT4</t>
  </si>
  <si>
    <t>WELSH AMBULANCE SERVICES NHS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</si>
  <si>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</si>
  <si>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</si>
  <si>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</si>
  <si>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</si>
  <si>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</si>
  <si>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</si>
  <si>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</si>
  <si>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</si>
  <si>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</si>
  <si>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</si>
  <si>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RTH</t>
  </si>
  <si>
    <t>OXFORD UNIVERSITY HOSPITALS NHS TRUST</t>
  </si>
  <si>
    <t>RTK</t>
  </si>
  <si>
    <t>ASHFORD AND ST PETER'S HOSPITALS NHS FOUNDATION TRUST</t>
  </si>
  <si>
    <t>RTP</t>
  </si>
  <si>
    <t>SURREY AND SUSSEX HEALTHCARE NHS TRUST</t>
  </si>
  <si>
    <t>RTQ</t>
  </si>
  <si>
    <t>2GETHER NHS FOUNDATION TRUST</t>
  </si>
  <si>
    <t>RTR</t>
  </si>
  <si>
    <t>SOUTH TEES HOSPITALS NHS FOUNDATION TRUST</t>
  </si>
  <si>
    <t>RTV</t>
  </si>
  <si>
    <t>5 BOROUGHS PARTNERSHIP NHS FOUNDATION TRUST</t>
  </si>
  <si>
    <t>RTX</t>
  </si>
  <si>
    <t>UNIVERSITY HOSPITALS OF MORECAMBE BAY NHS FOUNDATION TRUST</t>
  </si>
  <si>
    <t>RV3</t>
  </si>
  <si>
    <t>CENTRAL AND NORTH WEST LONDON NHS FOUNDATION TRUST</t>
  </si>
  <si>
    <t>RV5</t>
  </si>
  <si>
    <t>SOUTH LONDON AND MAUDSLEY NHS FOUNDATION TRUST</t>
  </si>
  <si>
    <t>RV8</t>
  </si>
  <si>
    <t>NORTH WEST LONDON HOSPITALS NHS TRUST</t>
  </si>
  <si>
    <t>RV9</t>
  </si>
  <si>
    <t>HUMBER NHS FOUNDATION TRUST</t>
  </si>
  <si>
    <t>RVJ</t>
  </si>
  <si>
    <t>NORTH BRISTOL NHS TRUST</t>
  </si>
  <si>
    <t>RVL</t>
  </si>
  <si>
    <t>BARNET AND CHASE FARM HOSPITALS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</si>
  <si>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</si>
  <si>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</si>
  <si>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</si>
  <si>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</si>
  <si>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</si>
  <si>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</si>
  <si>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</si>
  <si>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</si>
  <si>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</si>
  <si>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</si>
  <si>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</si>
  <si>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</si>
  <si>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RW3</t>
  </si>
  <si>
    <t>CENTRAL MANCHESTER UNIVERSITY HOSPITALS NHS FOUNDATION TRUST</t>
  </si>
  <si>
    <t>RW4</t>
  </si>
  <si>
    <t>MERSEY CARE NHS TRUST</t>
  </si>
  <si>
    <t>RW5</t>
  </si>
  <si>
    <t>LANCASHIRE CARE NHS FOUNDATION TRUST</t>
  </si>
  <si>
    <t>RW6</t>
  </si>
  <si>
    <t>PENNINE ACUTE HOSPITALS NHS TRUST</t>
  </si>
  <si>
    <t>RWA</t>
  </si>
  <si>
    <t>HULL AND EAST YORKSHIRE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</si>
  <si>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</si>
  <si>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</si>
  <si>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</si>
  <si>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</si>
  <si>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</si>
  <si>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</si>
  <si>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</si>
  <si>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</si>
  <si>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</si>
  <si>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</si>
  <si>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</si>
  <si>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</si>
  <si>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</si>
  <si>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</si>
  <si>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RWN</t>
  </si>
  <si>
    <t>SOUTH ESSEX PARTNERSHIP UNIVERSITY NHS FOUNDATION TRUST</t>
  </si>
  <si>
    <t>RWP</t>
  </si>
  <si>
    <t>WORCESTERSHIRE ACUTE HOSPITALS NHS TRUST</t>
  </si>
  <si>
    <t>RWR</t>
  </si>
  <si>
    <t>HERTFORDSHIRE PARTNERSHIP UNIVERSITY NHS FOUNDATION TRUST</t>
  </si>
  <si>
    <t>RWV</t>
  </si>
  <si>
    <t>DEVON PARTNERSHIP NHS TRUST</t>
  </si>
  <si>
    <t>RWW</t>
  </si>
  <si>
    <t>WARRINGTON AND HALTON HOSPITALS NHS FOUNDATION TRUST</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</si>
  <si>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</si>
  <si>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</si>
  <si>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</si>
  <si>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</si>
  <si>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</si>
  <si>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</si>
  <si>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</si>
  <si>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</si>
  <si>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</si>
  <si>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</si>
  <si>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</si>
  <si>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NORTHUMBERLAND, TYNE AND WEAR NHS FOUNDATION TRUST</t>
  </si>
  <si>
    <t>RX6</t>
  </si>
  <si>
    <t>NORTH EAST AMBULANCE SERVICE NHS FOUNDATION TRUST</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</si>
  <si>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</si>
  <si>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</si>
  <si>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</si>
  <si>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</si>
  <si>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</si>
  <si>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</si>
  <si>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</si>
  <si>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</si>
  <si>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</si>
  <si>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</si>
  <si>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</si>
  <si>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ROTHERHAM DONCASTER AND SOUTH HUMBER NHS FOUNDATION TRUST</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</si>
  <si>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</si>
  <si>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</si>
  <si>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</si>
  <si>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</si>
  <si>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</si>
  <si>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</si>
  <si>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</si>
  <si>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</si>
  <si>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</si>
  <si>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</si>
  <si>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</si>
  <si>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</si>
  <si>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</si>
  <si>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</si>
  <si>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</si>
  <si>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</si>
  <si>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</si>
  <si>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</si>
  <si>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</si>
  <si>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</si>
  <si>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</si>
  <si>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</si>
  <si>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</si>
  <si>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WEST MENTAL HEALTH NHS FOUNDATION TRUST</t>
  </si>
  <si>
    <t>RXW</t>
  </si>
  <si>
    <t>SHREWSBURY AND TELFORD HOSPITAL NHS TRUST</t>
  </si>
  <si>
    <t>RXX</t>
  </si>
  <si>
    <t>SURREY AND BORDERS PARTNERSHIP NHS FOUNDATION TRUST</t>
  </si>
  <si>
    <t>RXY</t>
  </si>
  <si>
    <t>KENT AND MEDWAY NHS AND SOCIAL CARE PARTNERSHIP TRUST</t>
  </si>
  <si>
    <t>RY1</t>
  </si>
  <si>
    <t>LIVERPOOL COMMUNITY HEALTH NHS TRUST</t>
  </si>
  <si>
    <t>RY2</t>
  </si>
  <si>
    <t>BRIDGEWATER COMMUNITY HEALTHCARE NHS FOUNDATION TRUST</t>
  </si>
  <si>
    <t>RY3</t>
  </si>
  <si>
    <t>NORFOLK COMMUNITY HEALTH AND CARE NHS TRUST</t>
  </si>
  <si>
    <t>RY4</t>
  </si>
  <si>
    <t>HERTFORDSHIRE COMMUNITY NHS TRUST</t>
  </si>
  <si>
    <t>RY5</t>
  </si>
  <si>
    <t>LINCOLNSHIRE COMMUNITY HEALTH SERVICES NHS TRUST</t>
  </si>
  <si>
    <t>RY6</t>
  </si>
  <si>
    <t>LEEDS COMMUNITY HEALTHCARE NHS TRUST</t>
  </si>
  <si>
    <t>RY7</t>
  </si>
  <si>
    <t>WIRRAL COMMUNITY NHS TRUST</t>
  </si>
  <si>
    <t>RY8</t>
  </si>
  <si>
    <t>DERBYSHIRE COMMUNITY HEALTH SERVICES NHS FOUNDATION TRUST</t>
  </si>
  <si>
    <t>RY9</t>
  </si>
  <si>
    <t>HOUNSLOW AND RICHMOND COMMUNITY HEALTHCARE NHS TRUST</t>
  </si>
  <si>
    <t>RYA</t>
  </si>
  <si>
    <t>WEST MIDLANDS AMBULANCE SERVICE NHS FOUNDATION TRUST</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</si>
  <si>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</si>
  <si>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</si>
  <si>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</si>
  <si>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</si>
  <si>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</si>
  <si>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</si>
  <si>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</si>
  <si>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</si>
  <si>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</si>
  <si>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</si>
  <si>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RYH</t>
  </si>
  <si>
    <t>NHS DIRECT NHS TRUST</t>
  </si>
  <si>
    <t>RYJ</t>
  </si>
  <si>
    <t>IMPERIAL COLLEGE HEALTHCARE NHS TRUST</t>
  </si>
  <si>
    <t>RYK</t>
  </si>
  <si>
    <t>DUDLEY AND WALSALL MENTAL HEALTH PARTNERSHIP NHS TRUST</t>
  </si>
  <si>
    <t>RYQ</t>
  </si>
  <si>
    <t>SOUTH LONDON HEALTHCARE NHS TRUST</t>
  </si>
  <si>
    <t>RYR</t>
  </si>
  <si>
    <t>WESTERN SUSSEX HOSPITALS NHS FOUNDATION TRUST</t>
  </si>
  <si>
    <t>RYT</t>
  </si>
  <si>
    <t>PUBLIC HEALTH WALES NHS TRUST</t>
  </si>
  <si>
    <t>RYV</t>
  </si>
  <si>
    <t>CAMBRIDGESHIRE COMMUNITY SERVICES NHS TRUST</t>
  </si>
  <si>
    <t>RYW</t>
  </si>
  <si>
    <t>BIRMINGHAM COMMUNITY HEALTHCARE NHS TRUST</t>
  </si>
  <si>
    <t>RYX</t>
  </si>
  <si>
    <t>CENTRAL LONDON COMMUNITY HEALTHCARE NHS TRUST</t>
  </si>
  <si>
    <t>RYY</t>
  </si>
  <si>
    <t>KENT COMMUNITY HEALTH NHS TRUST</t>
  </si>
  <si>
    <t>Outcome7</t>
  </si>
  <si>
    <t>7 (deceased prior to fieldwork)</t>
  </si>
  <si>
    <t>3 (deceased after fieldwork commenced)</t>
  </si>
  <si>
    <t>Adjusted response rate</t>
  </si>
  <si>
    <r>
      <t xml:space="preserve">Each week, the date for which the data applies must be entered in the date column (column I). This will be on Thursdays, starting from the </t>
    </r>
    <r>
      <rPr>
        <b/>
        <sz val="10"/>
        <rFont val="Arial"/>
        <family val="2"/>
      </rPr>
      <t>4th May 2017</t>
    </r>
    <r>
      <rPr>
        <sz val="10"/>
        <rFont val="Arial"/>
        <family val="2"/>
      </rPr>
      <t xml:space="preserve">, and default values have been entered to reflect this. If for any reason you are unable to give up-to-date monitoring data on any of these dates, then you should change the value in the 'date' column to reflect this, and dates should be entered in </t>
    </r>
    <r>
      <rPr>
        <b/>
        <sz val="10"/>
        <rFont val="Arial"/>
        <family val="2"/>
      </rPr>
      <t>DD/MM/YYYY</t>
    </r>
    <r>
      <rPr>
        <sz val="10"/>
        <rFont val="Arial"/>
        <family val="2"/>
      </rPr>
      <t xml:space="preserve"> format. If your monitoring data is up-to-date for each Thursday, then you do not need to change the dates in column I.</t>
    </r>
  </si>
  <si>
    <r>
      <t xml:space="preserve">A copy of this spreadsheet should be sent as an email attachment to the Co-ordination Centre each Thursday from the </t>
    </r>
    <r>
      <rPr>
        <b/>
        <sz val="10"/>
        <rFont val="Arial"/>
        <family val="2"/>
      </rPr>
      <t xml:space="preserve">4th May 2017 </t>
    </r>
    <r>
      <rPr>
        <sz val="10"/>
        <rFont val="Arial"/>
        <family val="2"/>
      </rPr>
      <t>until fieldwork ends. The file must be saved in the format: "</t>
    </r>
    <r>
      <rPr>
        <b/>
        <sz val="10"/>
        <rFont val="Arial"/>
        <family val="2"/>
      </rPr>
      <t>MAT17_&lt;TRUST CODE&gt;_&lt;week of submission&gt;.xls</t>
    </r>
    <r>
      <rPr>
        <sz val="10"/>
        <rFont val="Arial"/>
        <family val="2"/>
      </rPr>
      <t>". Data should be sent to the following email address: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</si>
</sst>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m/d/yyyy"/>
  </numFmts>
  <fonts count="57">
    <font>
      <sz val="11"/>
      <color theme="1"/>
      <name val="Calibri"/>
      <family val="2"/>
    </font>
    <font>
      <sz val="11"/>
      <color indexed="8"/>
      <name val="Calibri"/>
      <family val="2"/>
    </font>
    <font>
      <b/>
      <sz val="11"/>
      <color indexed="8"/>
      <name val="Calibri"/>
      <family val="2"/>
    </font>
    <font>
      <b/>
      <sz val="14"/>
      <color indexed="12"/>
      <name val="Arial"/>
      <family val="2"/>
    </font>
    <font>
      <b/>
      <u val="single"/>
      <sz val="14"/>
      <color indexed="12"/>
      <name val="Arial"/>
      <family val="2"/>
    </font>
    <font>
      <b/>
      <u val="single"/>
      <sz val="11"/>
      <color indexed="12"/>
      <name val="Arial"/>
      <family val="2"/>
    </font>
    <font>
      <sz val="10"/>
      <name val="Arial"/>
      <family val="2"/>
    </font>
    <font>
      <sz val="10"/>
      <color indexed="8"/>
      <name val="Arial"/>
      <family val="2"/>
    </font>
    <font>
      <b/>
      <sz val="10"/>
      <name val="Arial"/>
      <family val="2"/>
    </font>
    <font>
      <b/>
      <sz val="10"/>
      <color indexed="8"/>
      <name val="Arial"/>
      <family val="2"/>
    </font>
    <font>
      <i/>
      <sz val="10"/>
      <name val="Arial"/>
      <family val="2"/>
    </font>
    <font>
      <u val="single"/>
      <sz val="10"/>
      <color indexed="12"/>
      <name val="Arial"/>
      <family val="2"/>
    </font>
    <font>
      <b/>
      <sz val="12"/>
      <name val="Arial"/>
      <family val="2"/>
    </font>
    <font>
      <b/>
      <sz val="12"/>
      <color indexed="8"/>
      <name val="Arial"/>
      <family val="2"/>
    </font>
    <font>
      <sz val="11"/>
      <color indexed="8"/>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4"/>
      <color indexed="8"/>
      <name val="Arial"/>
      <family val="0"/>
    </font>
    <font>
      <b/>
      <sz val="16"/>
      <color indexed="8"/>
      <name val="Arial"/>
      <family val="0"/>
    </font>
    <font>
      <sz val="10.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CC"/>
      <name val="Arial"/>
      <family val="2"/>
    </font>
    <font>
      <b/>
      <u val="single"/>
      <sz val="11"/>
      <color rgb="FF0000CC"/>
      <name val="Arial"/>
      <family val="2"/>
    </font>
    <font>
      <sz val="10"/>
      <color theme="1"/>
      <name val="Arial"/>
      <family val="2"/>
    </font>
    <font>
      <b/>
      <sz val="12"/>
      <color theme="1"/>
      <name val="Arial"/>
      <family val="2"/>
    </font>
    <font>
      <sz val="11"/>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top style="medium"/>
      <bottom/>
    </border>
    <border>
      <left/>
      <right style="medium"/>
      <top/>
      <botto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51" fillId="33" borderId="0" xfId="0" applyFont="1" applyFill="1" applyAlignment="1">
      <alignment horizontal="center" wrapText="1"/>
    </xf>
    <xf numFmtId="0" fontId="0" fillId="33" borderId="0" xfId="0" applyFill="1" applyAlignment="1">
      <alignment/>
    </xf>
    <xf numFmtId="0" fontId="52" fillId="33" borderId="0" xfId="0" applyFont="1" applyFill="1" applyAlignment="1">
      <alignment/>
    </xf>
    <xf numFmtId="0" fontId="6" fillId="33" borderId="0" xfId="0" applyFont="1" applyFill="1" applyAlignment="1">
      <alignment vertical="center" wrapText="1"/>
    </xf>
    <xf numFmtId="0" fontId="53" fillId="33" borderId="0" xfId="0" applyFont="1" applyFill="1" applyAlignment="1">
      <alignment vertical="center" wrapText="1"/>
    </xf>
    <xf numFmtId="0" fontId="8" fillId="34" borderId="10" xfId="0" applyFont="1" applyFill="1" applyBorder="1" applyAlignment="1">
      <alignment vertical="center" wrapText="1"/>
    </xf>
    <xf numFmtId="0" fontId="0" fillId="33" borderId="0" xfId="0" applyFill="1" applyAlignment="1">
      <alignment wrapText="1"/>
    </xf>
    <xf numFmtId="0" fontId="8" fillId="35" borderId="0" xfId="0" applyFont="1" applyFill="1" applyAlignment="1">
      <alignment vertical="center"/>
    </xf>
    <xf numFmtId="0" fontId="8" fillId="33" borderId="0" xfId="0" applyFont="1" applyFill="1" applyAlignment="1">
      <alignment vertical="center"/>
    </xf>
    <xf numFmtId="0" fontId="52" fillId="33" borderId="0" xfId="0" applyFont="1" applyFill="1" applyAlignment="1">
      <alignment vertical="center"/>
    </xf>
    <xf numFmtId="0" fontId="0" fillId="33" borderId="0" xfId="0" applyFill="1" applyAlignment="1">
      <alignment vertical="center"/>
    </xf>
    <xf numFmtId="0" fontId="11" fillId="33" borderId="0" xfId="52" applyFill="1" applyAlignment="1" applyProtection="1">
      <alignment vertical="center"/>
      <protection/>
    </xf>
    <xf numFmtId="0" fontId="12" fillId="34" borderId="10" xfId="0" applyFont="1" applyFill="1" applyBorder="1" applyAlignment="1" applyProtection="1">
      <alignment horizontal="left"/>
      <protection/>
    </xf>
    <xf numFmtId="0" fontId="53" fillId="34" borderId="11" xfId="0" applyFont="1" applyFill="1" applyBorder="1" applyAlignment="1" applyProtection="1">
      <alignment/>
      <protection/>
    </xf>
    <xf numFmtId="0" fontId="53" fillId="34" borderId="12" xfId="0" applyFont="1" applyFill="1" applyBorder="1" applyAlignment="1" applyProtection="1">
      <alignment/>
      <protection/>
    </xf>
    <xf numFmtId="1" fontId="6" fillId="0" borderId="0" xfId="0" applyNumberFormat="1" applyFont="1" applyBorder="1" applyAlignment="1" applyProtection="1">
      <alignment horizontal="center"/>
      <protection locked="0"/>
    </xf>
    <xf numFmtId="0" fontId="54" fillId="0" borderId="0" xfId="0" applyFont="1" applyAlignment="1">
      <alignment/>
    </xf>
    <xf numFmtId="0" fontId="51" fillId="0" borderId="0" xfId="0" applyNumberFormat="1" applyFont="1" applyFill="1" applyAlignment="1">
      <alignment/>
    </xf>
    <xf numFmtId="0" fontId="51" fillId="0" borderId="0" xfId="0" applyFont="1" applyAlignment="1">
      <alignment/>
    </xf>
    <xf numFmtId="0" fontId="55" fillId="0" borderId="0" xfId="0" applyFont="1" applyAlignment="1">
      <alignment/>
    </xf>
    <xf numFmtId="0" fontId="0" fillId="0" borderId="0" xfId="0" applyFill="1" applyAlignment="1">
      <alignment/>
    </xf>
    <xf numFmtId="0" fontId="8" fillId="0" borderId="13" xfId="0" applyFont="1" applyBorder="1" applyAlignment="1" applyProtection="1">
      <alignment wrapText="1"/>
      <protection/>
    </xf>
    <xf numFmtId="0" fontId="8" fillId="0" borderId="13" xfId="0" applyFont="1" applyFill="1" applyBorder="1" applyAlignment="1" applyProtection="1">
      <alignment wrapText="1"/>
      <protection/>
    </xf>
    <xf numFmtId="0" fontId="15" fillId="0" borderId="0" xfId="0" applyFont="1" applyAlignment="1">
      <alignment/>
    </xf>
    <xf numFmtId="0" fontId="8" fillId="33" borderId="0" xfId="0" applyFont="1" applyFill="1" applyBorder="1" applyAlignment="1">
      <alignment horizontal="left" wrapText="1"/>
    </xf>
    <xf numFmtId="0" fontId="8" fillId="33" borderId="0" xfId="0" applyFont="1" applyFill="1" applyBorder="1" applyAlignment="1">
      <alignment horizontal="left"/>
    </xf>
    <xf numFmtId="0" fontId="8" fillId="35" borderId="0" xfId="0" applyFont="1" applyFill="1" applyAlignment="1">
      <alignment vertical="center" wrapText="1"/>
    </xf>
    <xf numFmtId="14" fontId="53" fillId="0" borderId="14" xfId="0" applyNumberFormat="1" applyFont="1" applyFill="1" applyBorder="1" applyAlignment="1" applyProtection="1">
      <alignment/>
      <protection/>
    </xf>
    <xf numFmtId="0" fontId="53" fillId="0" borderId="13" xfId="0" applyFont="1" applyFill="1" applyBorder="1" applyAlignment="1" applyProtection="1">
      <alignment/>
      <protection/>
    </xf>
    <xf numFmtId="0" fontId="0" fillId="0" borderId="13" xfId="0" applyFill="1" applyBorder="1" applyAlignment="1" applyProtection="1">
      <alignment/>
      <protection/>
    </xf>
    <xf numFmtId="164" fontId="49" fillId="0" borderId="13" xfId="0" applyNumberFormat="1" applyFont="1" applyFill="1" applyBorder="1" applyAlignment="1" applyProtection="1">
      <alignment/>
      <protection/>
    </xf>
    <xf numFmtId="14" fontId="53" fillId="0" borderId="13" xfId="0" applyNumberFormat="1" applyFont="1" applyFill="1" applyBorder="1" applyAlignment="1" applyProtection="1">
      <alignment/>
      <protection/>
    </xf>
    <xf numFmtId="0" fontId="0" fillId="0" borderId="0" xfId="0" applyAlignment="1">
      <alignment horizontal="center"/>
    </xf>
    <xf numFmtId="0" fontId="53" fillId="0" borderId="0" xfId="0" applyFont="1" applyAlignment="1" applyProtection="1">
      <alignment horizontal="center"/>
      <protection/>
    </xf>
    <xf numFmtId="0" fontId="6" fillId="0" borderId="15" xfId="0" applyFont="1" applyFill="1" applyBorder="1" applyAlignment="1" applyProtection="1">
      <alignment horizontal="center" wrapText="1"/>
      <protection locked="0"/>
    </xf>
    <xf numFmtId="0" fontId="12" fillId="34" borderId="16" xfId="0" applyFont="1" applyFill="1" applyBorder="1" applyAlignment="1" applyProtection="1">
      <alignment horizontal="center"/>
      <protection/>
    </xf>
    <xf numFmtId="0" fontId="12" fillId="34" borderId="17" xfId="0" applyFont="1" applyFill="1" applyBorder="1" applyAlignment="1" applyProtection="1">
      <alignment horizontal="center"/>
      <protection locked="0"/>
    </xf>
    <xf numFmtId="0" fontId="12" fillId="34" borderId="18" xfId="0" applyFont="1" applyFill="1" applyBorder="1" applyAlignment="1" applyProtection="1">
      <alignment horizontal="center"/>
      <protection/>
    </xf>
    <xf numFmtId="0" fontId="53" fillId="34" borderId="15" xfId="0" applyFont="1" applyFill="1" applyBorder="1" applyAlignment="1" applyProtection="1">
      <alignment horizontal="center"/>
      <protection/>
    </xf>
    <xf numFmtId="1" fontId="6" fillId="34" borderId="0" xfId="0" applyNumberFormat="1" applyFont="1" applyFill="1" applyBorder="1" applyAlignment="1" applyProtection="1">
      <alignment horizontal="center"/>
      <protection/>
    </xf>
    <xf numFmtId="0" fontId="53" fillId="34" borderId="0" xfId="0" applyFont="1" applyFill="1" applyBorder="1" applyAlignment="1" applyProtection="1">
      <alignment horizontal="center"/>
      <protection/>
    </xf>
    <xf numFmtId="0" fontId="53" fillId="34" borderId="19" xfId="0" applyFont="1" applyFill="1" applyBorder="1" applyAlignment="1" applyProtection="1">
      <alignment horizontal="center"/>
      <protection/>
    </xf>
    <xf numFmtId="0" fontId="53" fillId="34" borderId="20" xfId="0" applyFont="1" applyFill="1" applyBorder="1" applyAlignment="1" applyProtection="1">
      <alignment horizontal="center"/>
      <protection/>
    </xf>
    <xf numFmtId="1" fontId="53" fillId="34" borderId="11" xfId="0" applyNumberFormat="1" applyFont="1" applyFill="1" applyBorder="1" applyAlignment="1" applyProtection="1">
      <alignment horizontal="center"/>
      <protection/>
    </xf>
    <xf numFmtId="1" fontId="53" fillId="34" borderId="12" xfId="0" applyNumberFormat="1" applyFont="1" applyFill="1" applyBorder="1" applyAlignment="1" applyProtection="1">
      <alignment horizontal="center"/>
      <protection/>
    </xf>
    <xf numFmtId="1" fontId="0" fillId="0" borderId="13" xfId="0" applyNumberFormat="1" applyFill="1" applyBorder="1" applyAlignment="1" applyProtection="1">
      <alignment/>
      <protection/>
    </xf>
    <xf numFmtId="0" fontId="12" fillId="0" borderId="16" xfId="0" applyFont="1" applyBorder="1" applyAlignment="1" applyProtection="1">
      <alignment horizontal="center" wrapText="1"/>
      <protection/>
    </xf>
    <xf numFmtId="0" fontId="0" fillId="0" borderId="0" xfId="0" applyAlignment="1" applyProtection="1">
      <alignment horizontal="center"/>
      <protection/>
    </xf>
    <xf numFmtId="0" fontId="12" fillId="0" borderId="17" xfId="0" applyFont="1" applyBorder="1" applyAlignment="1" applyProtection="1">
      <alignment horizontal="center"/>
      <protection/>
    </xf>
    <xf numFmtId="0" fontId="12" fillId="34" borderId="10" xfId="0" applyFont="1" applyFill="1" applyBorder="1" applyAlignment="1" applyProtection="1">
      <alignment horizontal="center"/>
      <protection/>
    </xf>
    <xf numFmtId="0" fontId="12" fillId="0" borderId="17" xfId="0" applyFont="1" applyBorder="1" applyAlignment="1" applyProtection="1">
      <alignment horizontal="left"/>
      <protection/>
    </xf>
    <xf numFmtId="0" fontId="12" fillId="0" borderId="20" xfId="0" applyFont="1" applyBorder="1" applyAlignment="1" applyProtection="1">
      <alignment horizontal="left"/>
      <protection/>
    </xf>
    <xf numFmtId="1" fontId="6" fillId="0" borderId="21" xfId="0" applyNumberFormat="1" applyFont="1" applyBorder="1" applyAlignment="1" applyProtection="1">
      <alignment horizontal="center"/>
      <protection locked="0"/>
    </xf>
    <xf numFmtId="1" fontId="6" fillId="0" borderId="0" xfId="0" applyNumberFormat="1" applyFont="1" applyAlignment="1" applyProtection="1">
      <alignment horizontal="center"/>
      <protection locked="0"/>
    </xf>
    <xf numFmtId="165" fontId="53" fillId="34" borderId="22" xfId="0" applyNumberFormat="1" applyFont="1" applyFill="1" applyBorder="1" applyAlignment="1" applyProtection="1">
      <alignment horizontal="center"/>
      <protection/>
    </xf>
    <xf numFmtId="165" fontId="53" fillId="34" borderId="23" xfId="0" applyNumberFormat="1" applyFont="1" applyFill="1" applyBorder="1" applyAlignment="1" applyProtection="1">
      <alignment horizontal="center"/>
      <protection/>
    </xf>
    <xf numFmtId="165" fontId="6" fillId="0" borderId="0" xfId="0" applyNumberFormat="1" applyFont="1" applyFill="1" applyBorder="1" applyAlignment="1" applyProtection="1">
      <alignment horizontal="center" wrapText="1"/>
      <protection locked="0"/>
    </xf>
    <xf numFmtId="165" fontId="53" fillId="0" borderId="0" xfId="0" applyNumberFormat="1" applyFont="1" applyAlignment="1" applyProtection="1">
      <alignment horizontal="center"/>
      <protection/>
    </xf>
    <xf numFmtId="1" fontId="6" fillId="0" borderId="0" xfId="0" applyNumberFormat="1" applyFont="1" applyFill="1" applyBorder="1" applyAlignment="1" applyProtection="1">
      <alignment horizontal="center" wrapText="1"/>
      <protection locked="0"/>
    </xf>
    <xf numFmtId="1" fontId="53" fillId="0" borderId="0" xfId="0" applyNumberFormat="1" applyFont="1" applyAlignment="1" applyProtection="1">
      <alignment horizontal="center"/>
      <protection/>
    </xf>
    <xf numFmtId="0" fontId="56" fillId="0" borderId="13" xfId="0" applyFont="1" applyBorder="1" applyAlignment="1" applyProtection="1">
      <alignment wrapText="1"/>
      <protection/>
    </xf>
    <xf numFmtId="0" fontId="0" fillId="0" borderId="13" xfId="0" applyBorder="1" applyAlignment="1" applyProtection="1">
      <alignment wrapText="1"/>
      <protection/>
    </xf>
    <xf numFmtId="0" fontId="56" fillId="0" borderId="13" xfId="0" applyFont="1" applyFill="1" applyBorder="1" applyAlignment="1" applyProtection="1">
      <alignment wrapText="1"/>
      <protection/>
    </xf>
    <xf numFmtId="0" fontId="0" fillId="0" borderId="13" xfId="0" applyFill="1" applyBorder="1" applyAlignment="1" applyProtection="1">
      <alignment wrapText="1"/>
      <protection/>
    </xf>
    <xf numFmtId="0" fontId="8" fillId="0" borderId="13" xfId="0" applyFont="1" applyBorder="1" applyAlignment="1" applyProtection="1">
      <alignment horizontal="center"/>
      <protection/>
    </xf>
    <xf numFmtId="0" fontId="8" fillId="0" borderId="13" xfId="0" applyFont="1" applyBorder="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Outcomes over time</a:t>
            </a:r>
          </a:p>
        </c:rich>
      </c:tx>
      <c:layout>
        <c:manualLayout>
          <c:xMode val="factor"/>
          <c:yMode val="factor"/>
          <c:x val="-0.09275"/>
          <c:y val="-0.01475"/>
        </c:manualLayout>
      </c:layout>
      <c:spPr>
        <a:noFill/>
        <a:ln w="3175">
          <a:noFill/>
        </a:ln>
      </c:spPr>
    </c:title>
    <c:plotArea>
      <c:layout>
        <c:manualLayout>
          <c:xMode val="edge"/>
          <c:yMode val="edge"/>
          <c:x val="0.02275"/>
          <c:y val="0.05725"/>
          <c:w val="0.7345"/>
          <c:h val="0.8725"/>
        </c:manualLayout>
      </c:layout>
      <c:lineChart>
        <c:grouping val="standard"/>
        <c:varyColors val="0"/>
        <c:ser>
          <c:idx val="0"/>
          <c:order val="0"/>
          <c:tx>
            <c:v>Completed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rates'!$C$5:$C$22</c:f>
              <c:numCache/>
            </c:numRef>
          </c:val>
          <c:smooth val="0"/>
        </c:ser>
        <c:ser>
          <c:idx val="1"/>
          <c:order val="1"/>
          <c:tx>
            <c:v>Undelivered</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rates'!$D$5:$D$22</c:f>
              <c:numCache/>
            </c:numRef>
          </c:val>
          <c:smooth val="0"/>
        </c:ser>
        <c:ser>
          <c:idx val="2"/>
          <c:order val="2"/>
          <c:tx>
            <c:v>Deceased (after fieldwork commenced)</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rates'!$E$5:$E$22</c:f>
              <c:numCache/>
            </c:numRef>
          </c:val>
          <c:smooth val="0"/>
        </c:ser>
        <c:ser>
          <c:idx val="3"/>
          <c:order val="3"/>
          <c:tx>
            <c:v>Opt out / too ill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rates'!$F$5:$F$22</c:f>
              <c:numCache/>
            </c:numRef>
          </c:val>
          <c:smooth val="0"/>
        </c:ser>
        <c:ser>
          <c:idx val="4"/>
          <c:order val="4"/>
          <c:tx>
            <c:v>Ineligible</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rates'!$G$5:$G$22</c:f>
              <c:numCache/>
            </c:numRef>
          </c:val>
          <c:smooth val="0"/>
        </c:ser>
        <c:ser>
          <c:idx val="5"/>
          <c:order val="5"/>
          <c:tx>
            <c:v>Deceased (prior to fieldwork)</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rates'!$H$5:$H$22</c:f>
              <c:numCache/>
            </c:numRef>
          </c:val>
          <c:smooth val="0"/>
        </c:ser>
        <c:marker val="1"/>
        <c:axId val="44378507"/>
        <c:axId val="63862244"/>
      </c:lineChart>
      <c:lineChart>
        <c:grouping val="standard"/>
        <c:varyColors val="0"/>
        <c:ser>
          <c:idx val="6"/>
          <c:order val="6"/>
          <c:tx>
            <c:v>Adjusted response rate</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'Response rates'!$B$5:$B$22</c:f>
              <c:strCache/>
            </c:strRef>
          </c:cat>
          <c:val>
            <c:numRef>
              <c:f>'Response rates'!$J$5:$J$22</c:f>
              <c:numCache/>
            </c:numRef>
          </c:val>
          <c:smooth val="0"/>
        </c:ser>
        <c:marker val="1"/>
        <c:axId val="37889285"/>
        <c:axId val="5459246"/>
      </c:lineChart>
      <c:dateAx>
        <c:axId val="44378507"/>
        <c:scaling>
          <c:orientation val="minMax"/>
        </c:scaling>
        <c:axPos val="b"/>
        <c:title>
          <c:tx>
            <c:rich>
              <a:bodyPr vert="horz" rot="0" anchor="ctr"/>
              <a:lstStyle/>
              <a:p>
                <a:pPr algn="ctr">
                  <a:defRPr/>
                </a:pPr>
                <a:r>
                  <a:rPr lang="en-US" cap="none" sz="1400" b="1" i="0" u="none" baseline="0">
                    <a:solidFill>
                      <a:srgbClr val="000000"/>
                    </a:solidFill>
                  </a:rPr>
                  <a:t>Date of report</a:t>
                </a:r>
              </a:p>
            </c:rich>
          </c:tx>
          <c:layout>
            <c:manualLayout>
              <c:xMode val="factor"/>
              <c:yMode val="factor"/>
              <c:x val="-0.02525"/>
              <c:y val="0.00425"/>
            </c:manualLayout>
          </c:layout>
          <c:overlay val="0"/>
          <c:spPr>
            <a:noFill/>
            <a:ln w="3175">
              <a:noFill/>
            </a:ln>
          </c:spPr>
        </c:title>
        <c:delete val="0"/>
        <c:numFmt formatCode="m/d/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862244"/>
        <c:crosses val="autoZero"/>
        <c:auto val="0"/>
        <c:baseTimeUnit val="days"/>
        <c:majorUnit val="7"/>
        <c:majorTimeUnit val="days"/>
        <c:minorUnit val="1"/>
        <c:minorTimeUnit val="days"/>
        <c:noMultiLvlLbl val="0"/>
      </c:dateAx>
      <c:valAx>
        <c:axId val="63862244"/>
        <c:scaling>
          <c:orientation val="minMax"/>
        </c:scaling>
        <c:axPos val="l"/>
        <c:title>
          <c:tx>
            <c:rich>
              <a:bodyPr vert="horz" rot="-5400000" anchor="ctr"/>
              <a:lstStyle/>
              <a:p>
                <a:pPr algn="ctr">
                  <a:defRPr/>
                </a:pPr>
                <a:r>
                  <a:rPr lang="en-US" cap="none" sz="1400" b="1" i="0" u="none" baseline="0">
                    <a:solidFill>
                      <a:srgbClr val="000000"/>
                    </a:solidFill>
                  </a:rPr>
                  <a:t>Frequency (n)</a:t>
                </a:r>
              </a:p>
            </c:rich>
          </c:tx>
          <c:layout>
            <c:manualLayout>
              <c:xMode val="factor"/>
              <c:yMode val="factor"/>
              <c:x val="-0.00675"/>
              <c:y val="0.01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378507"/>
        <c:crossesAt val="1"/>
        <c:crossBetween val="between"/>
        <c:dispUnits/>
      </c:valAx>
      <c:dateAx>
        <c:axId val="37889285"/>
        <c:scaling>
          <c:orientation val="minMax"/>
        </c:scaling>
        <c:axPos val="b"/>
        <c:delete val="1"/>
        <c:majorTickMark val="out"/>
        <c:minorTickMark val="none"/>
        <c:tickLblPos val="nextTo"/>
        <c:crossAx val="5459246"/>
        <c:crossesAt val="1"/>
        <c:auto val="0"/>
        <c:baseTimeUnit val="days"/>
        <c:majorUnit val="1"/>
        <c:majorTimeUnit val="days"/>
        <c:minorUnit val="1"/>
        <c:minorTimeUnit val="days"/>
        <c:noMultiLvlLbl val="0"/>
      </c:dateAx>
      <c:valAx>
        <c:axId val="5459246"/>
        <c:scaling>
          <c:orientation val="minMax"/>
        </c:scaling>
        <c:axPos val="l"/>
        <c:title>
          <c:tx>
            <c:rich>
              <a:bodyPr vert="horz" rot="-5400000" anchor="ctr"/>
              <a:lstStyle/>
              <a:p>
                <a:pPr algn="ctr">
                  <a:defRPr/>
                </a:pPr>
                <a:r>
                  <a:rPr lang="en-US" cap="none" sz="1400" b="1" i="0" u="none" baseline="0">
                    <a:solidFill>
                      <a:srgbClr val="000000"/>
                    </a:solidFill>
                  </a:rPr>
                  <a:t>Response rate (%)</a:t>
                </a:r>
              </a:p>
            </c:rich>
          </c:tx>
          <c:layout>
            <c:manualLayout>
              <c:xMode val="factor"/>
              <c:yMode val="factor"/>
              <c:x val="-0.01425"/>
              <c:y val="0.010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7889285"/>
        <c:crosses val="max"/>
        <c:crossBetween val="between"/>
        <c:dispUnits/>
      </c:valAx>
      <c:spPr>
        <a:solidFill>
          <a:srgbClr val="FFFFFF"/>
        </a:solidFill>
        <a:ln w="3175">
          <a:noFill/>
        </a:ln>
      </c:spPr>
    </c:plotArea>
    <c:legend>
      <c:legendPos val="r"/>
      <c:layout>
        <c:manualLayout>
          <c:xMode val="edge"/>
          <c:yMode val="edge"/>
          <c:x val="0.77825"/>
          <c:y val="0.6575"/>
          <c:w val="0.21625"/>
          <c:h val="0.259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9525</xdr:rowOff>
    </xdr:from>
    <xdr:to>
      <xdr:col>14</xdr:col>
      <xdr:colOff>533400</xdr:colOff>
      <xdr:row>56</xdr:row>
      <xdr:rowOff>28575</xdr:rowOff>
    </xdr:to>
    <xdr:graphicFrame>
      <xdr:nvGraphicFramePr>
        <xdr:cNvPr id="1" name="Chart 2"/>
        <xdr:cNvGraphicFramePr/>
      </xdr:nvGraphicFramePr>
      <xdr:xfrm>
        <a:off x="76200" y="5438775"/>
        <a:ext cx="12192000" cy="592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c@pickereurope.ac.uk" TargetMode="External" /><Relationship Id="rId2" Type="http://schemas.openxmlformats.org/officeDocument/2006/relationships/hyperlink" Target="mailto:mat.cc@pickereurope.ac.uk" TargetMode="External" /><Relationship Id="rId3" Type="http://schemas.openxmlformats.org/officeDocument/2006/relationships/hyperlink" Target="http://www.nhssurveys.org/survey/1942"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7"/>
  <sheetViews>
    <sheetView tabSelected="1" zoomScalePageLayoutView="0" workbookViewId="0" topLeftCell="A1">
      <selection activeCell="A41" sqref="A41"/>
    </sheetView>
  </sheetViews>
  <sheetFormatPr defaultColWidth="0" defaultRowHeight="15" zeroHeight="1"/>
  <cols>
    <col min="1" max="1" width="107.8515625" style="0" customWidth="1"/>
    <col min="2" max="16384" width="9.140625" style="0" hidden="1" customWidth="1"/>
  </cols>
  <sheetData>
    <row r="1" ht="36">
      <c r="A1" s="1" t="s">
        <v>16</v>
      </c>
    </row>
    <row r="2" ht="15">
      <c r="A2" s="2"/>
    </row>
    <row r="3" ht="15">
      <c r="A3" s="3" t="s">
        <v>0</v>
      </c>
    </row>
    <row r="4" ht="38.25">
      <c r="A4" s="4" t="s">
        <v>1</v>
      </c>
    </row>
    <row r="5" ht="15">
      <c r="A5" s="2"/>
    </row>
    <row r="6" ht="15">
      <c r="A6" s="3" t="s">
        <v>2</v>
      </c>
    </row>
    <row r="7" ht="25.5">
      <c r="A7" s="5" t="s">
        <v>3</v>
      </c>
    </row>
    <row r="8" ht="15.75" thickBot="1">
      <c r="A8" s="2"/>
    </row>
    <row r="9" ht="26.25" thickBot="1">
      <c r="A9" s="6" t="s">
        <v>4</v>
      </c>
    </row>
    <row r="10" ht="15">
      <c r="A10" s="2"/>
    </row>
    <row r="11" ht="76.5">
      <c r="A11" s="5" t="s">
        <v>17</v>
      </c>
    </row>
    <row r="12" ht="15">
      <c r="A12" s="2"/>
    </row>
    <row r="13" ht="63.75">
      <c r="A13" s="4" t="s">
        <v>562</v>
      </c>
    </row>
    <row r="14" ht="15">
      <c r="A14" s="7"/>
    </row>
    <row r="15" ht="38.25">
      <c r="A15" s="5" t="s">
        <v>18</v>
      </c>
    </row>
    <row r="16" ht="15">
      <c r="A16" s="5"/>
    </row>
    <row r="17" ht="15">
      <c r="A17" s="8" t="s">
        <v>19</v>
      </c>
    </row>
    <row r="18" ht="15">
      <c r="A18" s="8" t="s">
        <v>20</v>
      </c>
    </row>
    <row r="19" ht="15">
      <c r="A19" s="8" t="s">
        <v>21</v>
      </c>
    </row>
    <row r="20" ht="15">
      <c r="A20" s="8" t="s">
        <v>22</v>
      </c>
    </row>
    <row r="21" ht="15">
      <c r="A21" s="8" t="s">
        <v>23</v>
      </c>
    </row>
    <row r="22" ht="15">
      <c r="A22" s="8" t="s">
        <v>24</v>
      </c>
    </row>
    <row r="23" ht="15">
      <c r="A23" s="8" t="s">
        <v>25</v>
      </c>
    </row>
    <row r="24" ht="15">
      <c r="A24" s="8" t="s">
        <v>26</v>
      </c>
    </row>
    <row r="25" ht="25.5">
      <c r="A25" s="27" t="s">
        <v>27</v>
      </c>
    </row>
    <row r="26" ht="15">
      <c r="A26" s="8" t="s">
        <v>28</v>
      </c>
    </row>
    <row r="27" ht="15">
      <c r="A27" s="8" t="s">
        <v>29</v>
      </c>
    </row>
    <row r="28" ht="15">
      <c r="A28" s="8" t="s">
        <v>5</v>
      </c>
    </row>
    <row r="29" ht="15">
      <c r="A29" s="9"/>
    </row>
    <row r="30" ht="38.25">
      <c r="A30" s="4" t="s">
        <v>6</v>
      </c>
    </row>
    <row r="31" ht="15">
      <c r="A31" s="4"/>
    </row>
    <row r="32" ht="15">
      <c r="A32" s="10" t="s">
        <v>7</v>
      </c>
    </row>
    <row r="33" ht="63.75">
      <c r="A33" s="4" t="s">
        <v>30</v>
      </c>
    </row>
    <row r="34" ht="15">
      <c r="A34" s="11"/>
    </row>
    <row r="35" ht="15">
      <c r="A35" s="10" t="s">
        <v>8</v>
      </c>
    </row>
    <row r="36" ht="38.25">
      <c r="A36" s="4" t="s">
        <v>563</v>
      </c>
    </row>
    <row r="37" ht="15">
      <c r="A37" s="12" t="s">
        <v>9</v>
      </c>
    </row>
    <row r="38" ht="15">
      <c r="A38" s="11"/>
    </row>
    <row r="39" ht="15">
      <c r="A39" s="10" t="s">
        <v>10</v>
      </c>
    </row>
    <row r="40" ht="25.5">
      <c r="A40" s="4" t="s">
        <v>11</v>
      </c>
    </row>
    <row r="41" ht="15">
      <c r="A41" s="12" t="s">
        <v>12</v>
      </c>
    </row>
    <row r="42" ht="15">
      <c r="A42" s="11"/>
    </row>
    <row r="43" ht="15">
      <c r="A43" s="10" t="s">
        <v>13</v>
      </c>
    </row>
    <row r="44" ht="25.5">
      <c r="A44" s="5" t="s">
        <v>14</v>
      </c>
    </row>
    <row r="45" ht="15">
      <c r="A45" s="9" t="s">
        <v>15</v>
      </c>
    </row>
    <row r="46" ht="15">
      <c r="A46" s="12" t="s">
        <v>9</v>
      </c>
    </row>
    <row r="47" ht="15">
      <c r="A47" s="11"/>
    </row>
  </sheetData>
  <sheetProtection password="B9E9" sheet="1" objects="1" scenarios="1"/>
  <hyperlinks>
    <hyperlink ref="A37" r:id="rId1" display="mat.cc@pickereurope.ac.uk"/>
    <hyperlink ref="A46" r:id="rId2" display="mat.cc@pickereurope.ac.uk"/>
    <hyperlink ref="A41" r:id="rId3" display="http://www.nhssurveys.org/survey/194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0" defaultRowHeight="15" zeroHeight="1"/>
  <cols>
    <col min="1" max="1" width="13.28125" style="48" customWidth="1"/>
    <col min="2" max="2" width="53.8515625" style="0" customWidth="1"/>
    <col min="3" max="3" width="9.7109375" style="33" customWidth="1"/>
    <col min="4" max="9" width="16.421875" style="33" customWidth="1"/>
    <col min="10" max="14" width="12.421875" style="33" bestFit="1" customWidth="1"/>
    <col min="15" max="15" width="12.421875" style="33" customWidth="1"/>
    <col min="16" max="16" width="12.421875" style="48" bestFit="1" customWidth="1"/>
    <col min="17" max="20" width="16.421875" style="0" customWidth="1"/>
    <col min="21" max="16384" width="9.140625" style="0" hidden="1" customWidth="1"/>
  </cols>
  <sheetData>
    <row r="1" spans="1:20" ht="16.5" thickBot="1">
      <c r="A1" s="47" t="s">
        <v>31</v>
      </c>
      <c r="B1" s="13" t="s">
        <v>32</v>
      </c>
      <c r="C1" s="49" t="s">
        <v>33</v>
      </c>
      <c r="D1" s="49" t="s">
        <v>34</v>
      </c>
      <c r="E1" s="49" t="s">
        <v>35</v>
      </c>
      <c r="F1" s="49" t="s">
        <v>36</v>
      </c>
      <c r="G1" s="36" t="s">
        <v>37</v>
      </c>
      <c r="H1" s="37" t="s">
        <v>38</v>
      </c>
      <c r="I1" s="38" t="s">
        <v>39</v>
      </c>
      <c r="J1" s="49" t="s">
        <v>40</v>
      </c>
      <c r="K1" s="49" t="s">
        <v>41</v>
      </c>
      <c r="L1" s="49" t="s">
        <v>42</v>
      </c>
      <c r="M1" s="49" t="s">
        <v>43</v>
      </c>
      <c r="N1" s="49" t="s">
        <v>44</v>
      </c>
      <c r="O1" s="49" t="s">
        <v>558</v>
      </c>
      <c r="P1" s="50" t="s">
        <v>45</v>
      </c>
      <c r="Q1" s="51" t="s">
        <v>46</v>
      </c>
      <c r="R1" s="51" t="s">
        <v>47</v>
      </c>
      <c r="S1" s="51" t="s">
        <v>48</v>
      </c>
      <c r="T1" s="52" t="s">
        <v>49</v>
      </c>
    </row>
    <row r="2" spans="1:20" ht="15">
      <c r="A2" s="35"/>
      <c r="B2" s="14">
        <f>IF(A2="","",VLOOKUP(A2,'Names lookup'!A2:B300,2,FALSE))</f>
      </c>
      <c r="C2" s="59"/>
      <c r="D2" s="57"/>
      <c r="E2" s="57"/>
      <c r="F2" s="57"/>
      <c r="G2" s="39">
        <v>1</v>
      </c>
      <c r="H2" s="40" t="str">
        <f>A2&amp;"_"&amp;G2</f>
        <v>_1</v>
      </c>
      <c r="I2" s="55">
        <v>42859</v>
      </c>
      <c r="J2" s="16"/>
      <c r="K2" s="53"/>
      <c r="L2" s="53"/>
      <c r="M2" s="53"/>
      <c r="N2" s="53"/>
      <c r="O2" s="16"/>
      <c r="P2" s="44">
        <f>IF($C$2="","",$C2-SUM(J2:O2))</f>
      </c>
      <c r="Q2" s="16"/>
      <c r="R2" s="16"/>
      <c r="S2" s="16"/>
      <c r="T2" s="16"/>
    </row>
    <row r="3" spans="1:20" ht="15">
      <c r="A3" s="34">
        <f>IF($A$2="","",$A$2)</f>
      </c>
      <c r="B3" s="14">
        <f aca="true" t="shared" si="0" ref="B3:B19">$B$2</f>
      </c>
      <c r="C3" s="60">
        <f aca="true" t="shared" si="1" ref="C3:C19">IF($C$2="","",$C$2)</f>
      </c>
      <c r="D3" s="58">
        <f aca="true" t="shared" si="2" ref="D3:D19">IF($D$2="","",$D$2)</f>
      </c>
      <c r="E3" s="58">
        <f aca="true" t="shared" si="3" ref="E3:E19">IF($E$2="","",$E$2)</f>
      </c>
      <c r="F3" s="58">
        <f aca="true" t="shared" si="4" ref="F3:F19">IF($F$2="","",$F$2)</f>
      </c>
      <c r="G3" s="39">
        <v>2</v>
      </c>
      <c r="H3" s="41" t="str">
        <f>A3&amp;"_"&amp;G3</f>
        <v>_2</v>
      </c>
      <c r="I3" s="55">
        <v>42866</v>
      </c>
      <c r="J3" s="16"/>
      <c r="K3" s="16"/>
      <c r="L3" s="16"/>
      <c r="M3" s="16"/>
      <c r="N3" s="16"/>
      <c r="O3" s="16"/>
      <c r="P3" s="44">
        <f>IF($C$2="","",$C3-SUM(J3:O3))</f>
      </c>
      <c r="Q3" s="16"/>
      <c r="R3" s="16"/>
      <c r="S3" s="16"/>
      <c r="T3" s="16"/>
    </row>
    <row r="4" spans="1:20" ht="15">
      <c r="A4" s="34">
        <f aca="true" t="shared" si="5" ref="A4:A19">IF($A$2="","",$A$2)</f>
      </c>
      <c r="B4" s="14">
        <f t="shared" si="0"/>
      </c>
      <c r="C4" s="60">
        <f t="shared" si="1"/>
      </c>
      <c r="D4" s="58">
        <f t="shared" si="2"/>
      </c>
      <c r="E4" s="58">
        <f t="shared" si="3"/>
      </c>
      <c r="F4" s="58">
        <f t="shared" si="4"/>
      </c>
      <c r="G4" s="39">
        <v>3</v>
      </c>
      <c r="H4" s="41" t="str">
        <f aca="true" t="shared" si="6" ref="H4:H19">A4&amp;"_"&amp;G4</f>
        <v>_3</v>
      </c>
      <c r="I4" s="55">
        <v>42873</v>
      </c>
      <c r="J4" s="16"/>
      <c r="K4" s="16"/>
      <c r="L4" s="16"/>
      <c r="M4" s="16"/>
      <c r="N4" s="16"/>
      <c r="O4" s="16"/>
      <c r="P4" s="44">
        <f aca="true" t="shared" si="7" ref="P4:P19">IF($C$2="","",$C4-SUM(J4:O4))</f>
      </c>
      <c r="Q4" s="16"/>
      <c r="R4" s="16"/>
      <c r="S4" s="16"/>
      <c r="T4" s="16"/>
    </row>
    <row r="5" spans="1:20" ht="15">
      <c r="A5" s="34">
        <f t="shared" si="5"/>
      </c>
      <c r="B5" s="14">
        <f t="shared" si="0"/>
      </c>
      <c r="C5" s="60">
        <f t="shared" si="1"/>
      </c>
      <c r="D5" s="58">
        <f t="shared" si="2"/>
      </c>
      <c r="E5" s="58">
        <f t="shared" si="3"/>
      </c>
      <c r="F5" s="58">
        <f t="shared" si="4"/>
      </c>
      <c r="G5" s="39">
        <v>4</v>
      </c>
      <c r="H5" s="41" t="str">
        <f t="shared" si="6"/>
        <v>_4</v>
      </c>
      <c r="I5" s="55">
        <v>42880</v>
      </c>
      <c r="J5" s="16"/>
      <c r="K5" s="16"/>
      <c r="L5" s="16"/>
      <c r="M5" s="16"/>
      <c r="N5" s="16"/>
      <c r="O5" s="16"/>
      <c r="P5" s="44">
        <f t="shared" si="7"/>
      </c>
      <c r="Q5" s="16"/>
      <c r="R5" s="16"/>
      <c r="S5" s="16"/>
      <c r="T5" s="16"/>
    </row>
    <row r="6" spans="1:20" ht="15">
      <c r="A6" s="34">
        <f t="shared" si="5"/>
      </c>
      <c r="B6" s="14">
        <f t="shared" si="0"/>
      </c>
      <c r="C6" s="60">
        <f t="shared" si="1"/>
      </c>
      <c r="D6" s="58">
        <f t="shared" si="2"/>
      </c>
      <c r="E6" s="58">
        <f t="shared" si="3"/>
      </c>
      <c r="F6" s="58">
        <f t="shared" si="4"/>
      </c>
      <c r="G6" s="39">
        <v>5</v>
      </c>
      <c r="H6" s="41" t="str">
        <f t="shared" si="6"/>
        <v>_5</v>
      </c>
      <c r="I6" s="55">
        <v>42887</v>
      </c>
      <c r="J6" s="16"/>
      <c r="K6" s="16"/>
      <c r="L6" s="54"/>
      <c r="M6" s="16"/>
      <c r="N6" s="16"/>
      <c r="O6" s="16"/>
      <c r="P6" s="44">
        <f t="shared" si="7"/>
      </c>
      <c r="Q6" s="16"/>
      <c r="R6" s="16"/>
      <c r="S6" s="16"/>
      <c r="T6" s="16"/>
    </row>
    <row r="7" spans="1:20" ht="15">
      <c r="A7" s="34">
        <f t="shared" si="5"/>
      </c>
      <c r="B7" s="14">
        <f t="shared" si="0"/>
      </c>
      <c r="C7" s="60">
        <f t="shared" si="1"/>
      </c>
      <c r="D7" s="58">
        <f t="shared" si="2"/>
      </c>
      <c r="E7" s="58">
        <f t="shared" si="3"/>
      </c>
      <c r="F7" s="58">
        <f t="shared" si="4"/>
      </c>
      <c r="G7" s="39">
        <v>6</v>
      </c>
      <c r="H7" s="41" t="str">
        <f t="shared" si="6"/>
        <v>_6</v>
      </c>
      <c r="I7" s="55">
        <v>42894</v>
      </c>
      <c r="J7" s="16"/>
      <c r="K7" s="16"/>
      <c r="L7" s="16"/>
      <c r="M7" s="16"/>
      <c r="N7" s="16"/>
      <c r="O7" s="16"/>
      <c r="P7" s="44">
        <f t="shared" si="7"/>
      </c>
      <c r="Q7" s="16"/>
      <c r="R7" s="16"/>
      <c r="S7" s="16"/>
      <c r="T7" s="16"/>
    </row>
    <row r="8" spans="1:20" ht="15">
      <c r="A8" s="34">
        <f t="shared" si="5"/>
      </c>
      <c r="B8" s="14">
        <f t="shared" si="0"/>
      </c>
      <c r="C8" s="60">
        <f t="shared" si="1"/>
      </c>
      <c r="D8" s="58">
        <f t="shared" si="2"/>
      </c>
      <c r="E8" s="58">
        <f t="shared" si="3"/>
      </c>
      <c r="F8" s="58">
        <f t="shared" si="4"/>
      </c>
      <c r="G8" s="39">
        <v>7</v>
      </c>
      <c r="H8" s="41" t="str">
        <f t="shared" si="6"/>
        <v>_7</v>
      </c>
      <c r="I8" s="55">
        <v>42901</v>
      </c>
      <c r="J8" s="16"/>
      <c r="K8" s="16"/>
      <c r="L8" s="16"/>
      <c r="M8" s="16"/>
      <c r="N8" s="16"/>
      <c r="O8" s="16"/>
      <c r="P8" s="44">
        <f t="shared" si="7"/>
      </c>
      <c r="Q8" s="16"/>
      <c r="R8" s="16"/>
      <c r="S8" s="16"/>
      <c r="T8" s="16"/>
    </row>
    <row r="9" spans="1:20" ht="15">
      <c r="A9" s="34">
        <f t="shared" si="5"/>
      </c>
      <c r="B9" s="14">
        <f t="shared" si="0"/>
      </c>
      <c r="C9" s="60">
        <f t="shared" si="1"/>
      </c>
      <c r="D9" s="58">
        <f t="shared" si="2"/>
      </c>
      <c r="E9" s="58">
        <f t="shared" si="3"/>
      </c>
      <c r="F9" s="58">
        <f t="shared" si="4"/>
      </c>
      <c r="G9" s="39">
        <v>8</v>
      </c>
      <c r="H9" s="41" t="str">
        <f t="shared" si="6"/>
        <v>_8</v>
      </c>
      <c r="I9" s="55">
        <v>42908</v>
      </c>
      <c r="J9" s="16"/>
      <c r="K9" s="16"/>
      <c r="L9" s="16"/>
      <c r="M9" s="16"/>
      <c r="N9" s="16"/>
      <c r="O9" s="16"/>
      <c r="P9" s="44">
        <f t="shared" si="7"/>
      </c>
      <c r="Q9" s="16"/>
      <c r="R9" s="16"/>
      <c r="S9" s="16"/>
      <c r="T9" s="16"/>
    </row>
    <row r="10" spans="1:20" ht="15">
      <c r="A10" s="34">
        <f t="shared" si="5"/>
      </c>
      <c r="B10" s="14">
        <f t="shared" si="0"/>
      </c>
      <c r="C10" s="60">
        <f t="shared" si="1"/>
      </c>
      <c r="D10" s="58">
        <f t="shared" si="2"/>
      </c>
      <c r="E10" s="58">
        <f t="shared" si="3"/>
      </c>
      <c r="F10" s="58">
        <f t="shared" si="4"/>
      </c>
      <c r="G10" s="39">
        <v>9</v>
      </c>
      <c r="H10" s="41" t="str">
        <f t="shared" si="6"/>
        <v>_9</v>
      </c>
      <c r="I10" s="55">
        <v>42915</v>
      </c>
      <c r="J10" s="16"/>
      <c r="K10" s="16"/>
      <c r="L10" s="16"/>
      <c r="M10" s="16"/>
      <c r="N10" s="16"/>
      <c r="O10" s="16"/>
      <c r="P10" s="44">
        <f t="shared" si="7"/>
      </c>
      <c r="Q10" s="16"/>
      <c r="R10" s="16"/>
      <c r="S10" s="16"/>
      <c r="T10" s="16"/>
    </row>
    <row r="11" spans="1:20" ht="15">
      <c r="A11" s="34">
        <f t="shared" si="5"/>
      </c>
      <c r="B11" s="14">
        <f t="shared" si="0"/>
      </c>
      <c r="C11" s="60">
        <f t="shared" si="1"/>
      </c>
      <c r="D11" s="58">
        <f t="shared" si="2"/>
      </c>
      <c r="E11" s="58">
        <f t="shared" si="3"/>
      </c>
      <c r="F11" s="58">
        <f t="shared" si="4"/>
      </c>
      <c r="G11" s="39">
        <v>10</v>
      </c>
      <c r="H11" s="41" t="str">
        <f t="shared" si="6"/>
        <v>_10</v>
      </c>
      <c r="I11" s="55">
        <v>42922</v>
      </c>
      <c r="J11" s="16"/>
      <c r="K11" s="16"/>
      <c r="L11" s="16"/>
      <c r="M11" s="16"/>
      <c r="N11" s="16"/>
      <c r="O11" s="16"/>
      <c r="P11" s="44">
        <f t="shared" si="7"/>
      </c>
      <c r="Q11" s="16"/>
      <c r="R11" s="16"/>
      <c r="S11" s="16"/>
      <c r="T11" s="16"/>
    </row>
    <row r="12" spans="1:20" ht="15">
      <c r="A12" s="34">
        <f t="shared" si="5"/>
      </c>
      <c r="B12" s="14">
        <f t="shared" si="0"/>
      </c>
      <c r="C12" s="60">
        <f t="shared" si="1"/>
      </c>
      <c r="D12" s="58">
        <f t="shared" si="2"/>
      </c>
      <c r="E12" s="58">
        <f t="shared" si="3"/>
      </c>
      <c r="F12" s="58">
        <f t="shared" si="4"/>
      </c>
      <c r="G12" s="39">
        <v>11</v>
      </c>
      <c r="H12" s="41" t="str">
        <f t="shared" si="6"/>
        <v>_11</v>
      </c>
      <c r="I12" s="55">
        <v>42929</v>
      </c>
      <c r="J12" s="16"/>
      <c r="K12" s="16"/>
      <c r="L12" s="16"/>
      <c r="M12" s="16"/>
      <c r="N12" s="16"/>
      <c r="O12" s="16"/>
      <c r="P12" s="44">
        <f t="shared" si="7"/>
      </c>
      <c r="Q12" s="16"/>
      <c r="R12" s="16"/>
      <c r="S12" s="16"/>
      <c r="T12" s="16"/>
    </row>
    <row r="13" spans="1:20" ht="15">
      <c r="A13" s="34">
        <f t="shared" si="5"/>
      </c>
      <c r="B13" s="14">
        <f t="shared" si="0"/>
      </c>
      <c r="C13" s="60">
        <f t="shared" si="1"/>
      </c>
      <c r="D13" s="58">
        <f t="shared" si="2"/>
      </c>
      <c r="E13" s="58">
        <f t="shared" si="3"/>
      </c>
      <c r="F13" s="58">
        <f t="shared" si="4"/>
      </c>
      <c r="G13" s="39">
        <v>12</v>
      </c>
      <c r="H13" s="41" t="str">
        <f t="shared" si="6"/>
        <v>_12</v>
      </c>
      <c r="I13" s="55">
        <v>42936</v>
      </c>
      <c r="J13" s="16"/>
      <c r="K13" s="16"/>
      <c r="L13" s="16"/>
      <c r="M13" s="16"/>
      <c r="N13" s="16"/>
      <c r="O13" s="16"/>
      <c r="P13" s="44">
        <f t="shared" si="7"/>
      </c>
      <c r="Q13" s="16"/>
      <c r="R13" s="16"/>
      <c r="S13" s="16"/>
      <c r="T13" s="16"/>
    </row>
    <row r="14" spans="1:20" ht="15">
      <c r="A14" s="34">
        <f t="shared" si="5"/>
      </c>
      <c r="B14" s="14">
        <f t="shared" si="0"/>
      </c>
      <c r="C14" s="60">
        <f t="shared" si="1"/>
      </c>
      <c r="D14" s="58">
        <f t="shared" si="2"/>
      </c>
      <c r="E14" s="58">
        <f t="shared" si="3"/>
      </c>
      <c r="F14" s="58">
        <f t="shared" si="4"/>
      </c>
      <c r="G14" s="39">
        <v>13</v>
      </c>
      <c r="H14" s="41" t="str">
        <f t="shared" si="6"/>
        <v>_13</v>
      </c>
      <c r="I14" s="55">
        <v>42943</v>
      </c>
      <c r="J14" s="16"/>
      <c r="K14" s="16"/>
      <c r="L14" s="16"/>
      <c r="M14" s="16"/>
      <c r="N14" s="16"/>
      <c r="O14" s="16"/>
      <c r="P14" s="44">
        <f t="shared" si="7"/>
      </c>
      <c r="Q14" s="16"/>
      <c r="R14" s="16"/>
      <c r="S14" s="16"/>
      <c r="T14" s="16"/>
    </row>
    <row r="15" spans="1:20" ht="15">
      <c r="A15" s="34">
        <f t="shared" si="5"/>
      </c>
      <c r="B15" s="14">
        <f t="shared" si="0"/>
      </c>
      <c r="C15" s="60">
        <f t="shared" si="1"/>
      </c>
      <c r="D15" s="58">
        <f t="shared" si="2"/>
      </c>
      <c r="E15" s="58">
        <f t="shared" si="3"/>
      </c>
      <c r="F15" s="58">
        <f t="shared" si="4"/>
      </c>
      <c r="G15" s="39">
        <v>14</v>
      </c>
      <c r="H15" s="41" t="str">
        <f t="shared" si="6"/>
        <v>_14</v>
      </c>
      <c r="I15" s="55">
        <v>42950</v>
      </c>
      <c r="J15" s="16"/>
      <c r="K15" s="16"/>
      <c r="L15" s="16"/>
      <c r="M15" s="16"/>
      <c r="N15" s="16"/>
      <c r="O15" s="16"/>
      <c r="P15" s="44">
        <f t="shared" si="7"/>
      </c>
      <c r="Q15" s="16"/>
      <c r="R15" s="16"/>
      <c r="S15" s="16"/>
      <c r="T15" s="16"/>
    </row>
    <row r="16" spans="1:20" ht="15">
      <c r="A16" s="34">
        <f t="shared" si="5"/>
      </c>
      <c r="B16" s="14">
        <f t="shared" si="0"/>
      </c>
      <c r="C16" s="60">
        <f t="shared" si="1"/>
      </c>
      <c r="D16" s="58">
        <f t="shared" si="2"/>
      </c>
      <c r="E16" s="58">
        <f t="shared" si="3"/>
      </c>
      <c r="F16" s="58">
        <f t="shared" si="4"/>
      </c>
      <c r="G16" s="39">
        <v>15</v>
      </c>
      <c r="H16" s="41" t="str">
        <f t="shared" si="6"/>
        <v>_15</v>
      </c>
      <c r="I16" s="55">
        <v>42957</v>
      </c>
      <c r="J16" s="16"/>
      <c r="K16" s="16"/>
      <c r="L16" s="16"/>
      <c r="M16" s="16"/>
      <c r="N16" s="16"/>
      <c r="O16" s="16"/>
      <c r="P16" s="44">
        <f t="shared" si="7"/>
      </c>
      <c r="Q16" s="16"/>
      <c r="R16" s="16"/>
      <c r="S16" s="16"/>
      <c r="T16" s="16"/>
    </row>
    <row r="17" spans="1:20" ht="15">
      <c r="A17" s="34">
        <f t="shared" si="5"/>
      </c>
      <c r="B17" s="14">
        <f t="shared" si="0"/>
      </c>
      <c r="C17" s="60">
        <f t="shared" si="1"/>
      </c>
      <c r="D17" s="58">
        <f t="shared" si="2"/>
      </c>
      <c r="E17" s="58">
        <f t="shared" si="3"/>
      </c>
      <c r="F17" s="58">
        <f t="shared" si="4"/>
      </c>
      <c r="G17" s="39">
        <v>16</v>
      </c>
      <c r="H17" s="41" t="str">
        <f t="shared" si="6"/>
        <v>_16</v>
      </c>
      <c r="I17" s="55">
        <v>42964</v>
      </c>
      <c r="J17" s="16"/>
      <c r="K17" s="16"/>
      <c r="L17" s="16"/>
      <c r="M17" s="16"/>
      <c r="N17" s="16"/>
      <c r="O17" s="16"/>
      <c r="P17" s="44">
        <f t="shared" si="7"/>
      </c>
      <c r="Q17" s="16"/>
      <c r="R17" s="16"/>
      <c r="S17" s="16"/>
      <c r="T17" s="16"/>
    </row>
    <row r="18" spans="1:20" ht="15">
      <c r="A18" s="34">
        <f t="shared" si="5"/>
      </c>
      <c r="B18" s="14">
        <f t="shared" si="0"/>
      </c>
      <c r="C18" s="60">
        <f t="shared" si="1"/>
      </c>
      <c r="D18" s="58">
        <f t="shared" si="2"/>
      </c>
      <c r="E18" s="58">
        <f t="shared" si="3"/>
      </c>
      <c r="F18" s="58">
        <f t="shared" si="4"/>
      </c>
      <c r="G18" s="39">
        <v>17</v>
      </c>
      <c r="H18" s="41" t="str">
        <f t="shared" si="6"/>
        <v>_17</v>
      </c>
      <c r="I18" s="55">
        <v>42971</v>
      </c>
      <c r="J18" s="16"/>
      <c r="K18" s="16"/>
      <c r="L18" s="16"/>
      <c r="M18" s="16"/>
      <c r="N18" s="16"/>
      <c r="O18" s="16"/>
      <c r="P18" s="44">
        <f t="shared" si="7"/>
      </c>
      <c r="Q18" s="16"/>
      <c r="R18" s="16"/>
      <c r="S18" s="16"/>
      <c r="T18" s="16"/>
    </row>
    <row r="19" spans="1:20" ht="15.75" thickBot="1">
      <c r="A19" s="34">
        <f t="shared" si="5"/>
      </c>
      <c r="B19" s="15">
        <f t="shared" si="0"/>
      </c>
      <c r="C19" s="60">
        <f t="shared" si="1"/>
      </c>
      <c r="D19" s="58">
        <f t="shared" si="2"/>
      </c>
      <c r="E19" s="58">
        <f t="shared" si="3"/>
      </c>
      <c r="F19" s="58">
        <f t="shared" si="4"/>
      </c>
      <c r="G19" s="42">
        <v>18</v>
      </c>
      <c r="H19" s="43" t="str">
        <f t="shared" si="6"/>
        <v>_18</v>
      </c>
      <c r="I19" s="56">
        <v>42978</v>
      </c>
      <c r="J19" s="16"/>
      <c r="K19" s="16"/>
      <c r="L19" s="16"/>
      <c r="M19" s="16"/>
      <c r="N19" s="16"/>
      <c r="O19" s="16"/>
      <c r="P19" s="45">
        <f t="shared" si="7"/>
      </c>
      <c r="Q19" s="16"/>
      <c r="R19" s="16"/>
      <c r="S19" s="16"/>
      <c r="T19" s="16"/>
    </row>
  </sheetData>
  <sheetProtection password="B9E9" sheet="1" objects="1" scenarios="1"/>
  <conditionalFormatting sqref="J3:O3 K4:K11 M5:N5 M7:N7 M9:N9 M11:N11 M13:N13 M15:N15 M17:N17 M19:N19">
    <cfRule type="expression" priority="19" dxfId="15" stopIfTrue="1">
      <formula>AND(J3&lt;J2,NOT(J3=""))</formula>
    </cfRule>
  </conditionalFormatting>
  <conditionalFormatting sqref="K12:L12">
    <cfRule type="expression" priority="18" dxfId="15" stopIfTrue="1">
      <formula>AND(K12&lt;K11,NOT(K12=""))</formula>
    </cfRule>
  </conditionalFormatting>
  <conditionalFormatting sqref="J4 J7 J10 J13 J16 J19 L4 O4:O19">
    <cfRule type="expression" priority="17" dxfId="0" stopIfTrue="1">
      <formula>AND(J4&lt;J3,NOT(J4=""))</formula>
    </cfRule>
  </conditionalFormatting>
  <conditionalFormatting sqref="J5 J8 J11 J14 J17 L5">
    <cfRule type="expression" priority="16" dxfId="0" stopIfTrue="1">
      <formula>AND(J5&lt;J4,NOT(J5=""))</formula>
    </cfRule>
  </conditionalFormatting>
  <conditionalFormatting sqref="J6 J9 J12 J15 J18 L6">
    <cfRule type="expression" priority="15" dxfId="0" stopIfTrue="1">
      <formula>AND(J6&lt;J5,NOT(J6=""))</formula>
    </cfRule>
  </conditionalFormatting>
  <conditionalFormatting sqref="L7">
    <cfRule type="expression" priority="13" dxfId="0" stopIfTrue="1">
      <formula>AND(L7&lt;L6,NOT(L7=""))</formula>
    </cfRule>
  </conditionalFormatting>
  <conditionalFormatting sqref="L8">
    <cfRule type="expression" priority="12" dxfId="0" stopIfTrue="1">
      <formula>AND(L8&lt;L7,NOT(L8=""))</formula>
    </cfRule>
  </conditionalFormatting>
  <conditionalFormatting sqref="L9">
    <cfRule type="expression" priority="11" dxfId="0" stopIfTrue="1">
      <formula>AND(L9&lt;L8,NOT(L9=""))</formula>
    </cfRule>
  </conditionalFormatting>
  <conditionalFormatting sqref="L10">
    <cfRule type="expression" priority="10" dxfId="0" stopIfTrue="1">
      <formula>AND(L10&lt;L9,NOT(L10=""))</formula>
    </cfRule>
  </conditionalFormatting>
  <conditionalFormatting sqref="L11">
    <cfRule type="expression" priority="9" dxfId="0" stopIfTrue="1">
      <formula>AND(L11&lt;L10,NOT(L11=""))</formula>
    </cfRule>
  </conditionalFormatting>
  <conditionalFormatting sqref="K13:L13">
    <cfRule type="expression" priority="7" dxfId="0" stopIfTrue="1">
      <formula>AND(K13&lt;K12,NOT(K13=""))</formula>
    </cfRule>
  </conditionalFormatting>
  <conditionalFormatting sqref="K14:L14">
    <cfRule type="expression" priority="6" dxfId="0" stopIfTrue="1">
      <formula>AND(K14&lt;K13,NOT(K14=""))</formula>
    </cfRule>
  </conditionalFormatting>
  <conditionalFormatting sqref="K15:L15 K16:K19">
    <cfRule type="expression" priority="5" dxfId="0" stopIfTrue="1">
      <formula>AND(K15&lt;K14,NOT(K15=""))</formula>
    </cfRule>
  </conditionalFormatting>
  <conditionalFormatting sqref="L16">
    <cfRule type="expression" priority="4" dxfId="0" stopIfTrue="1">
      <formula>AND(L16&lt;L15,NOT(L16=""))</formula>
    </cfRule>
  </conditionalFormatting>
  <conditionalFormatting sqref="L17">
    <cfRule type="expression" priority="3" dxfId="0" stopIfTrue="1">
      <formula>AND(L17&lt;L16,NOT(L17=""))</formula>
    </cfRule>
  </conditionalFormatting>
  <conditionalFormatting sqref="L18">
    <cfRule type="expression" priority="2" dxfId="0" stopIfTrue="1">
      <formula>AND(L18&lt;L17,NOT(L18=""))</formula>
    </cfRule>
  </conditionalFormatting>
  <conditionalFormatting sqref="L19">
    <cfRule type="expression" priority="1" dxfId="0" stopIfTrue="1">
      <formula>AND(L19&lt;L18,NOT(L19=""))</formula>
    </cfRule>
  </conditionalFormatting>
  <printOptions/>
  <pageMargins left="0.7" right="0.7" top="0.75" bottom="0.75" header="0.3" footer="0.3"/>
  <pageSetup horizontalDpi="300" verticalDpi="300" orientation="portrait" r:id="rId1"/>
  <ignoredErrors>
    <ignoredError sqref="P2 P3:P19" formulaRange="1"/>
  </ignoredErrors>
</worksheet>
</file>

<file path=xl/worksheets/sheet3.xml><?xml version="1.0" encoding="utf-8"?>
<worksheet xmlns="http://schemas.openxmlformats.org/spreadsheetml/2006/main" xmlns:r="http://schemas.openxmlformats.org/officeDocument/2006/relationships">
  <dimension ref="A1:P59"/>
  <sheetViews>
    <sheetView zoomScalePageLayoutView="0" workbookViewId="0" topLeftCell="A1">
      <selection activeCell="Q5" sqref="Q5"/>
    </sheetView>
  </sheetViews>
  <sheetFormatPr defaultColWidth="9.140625" defaultRowHeight="15"/>
  <cols>
    <col min="1" max="14" width="12.57421875" style="0" customWidth="1"/>
  </cols>
  <sheetData>
    <row r="1" spans="1:16" ht="18">
      <c r="A1" s="17" t="s">
        <v>50</v>
      </c>
      <c r="B1" s="18">
        <f>'Data entry sheet'!A3</f>
      </c>
      <c r="C1" s="19" t="e">
        <f>VLOOKUP(B1,'Names lookup'!A2:B257,2,FALSE)</f>
        <v>#N/A</v>
      </c>
      <c r="D1" s="20"/>
      <c r="E1" s="20"/>
      <c r="F1" s="20"/>
      <c r="G1" s="20"/>
      <c r="H1" s="20"/>
      <c r="I1" s="20"/>
      <c r="J1" s="20"/>
      <c r="K1" s="20"/>
      <c r="L1" s="20"/>
      <c r="M1" s="20"/>
      <c r="N1" s="20"/>
      <c r="O1" s="20"/>
      <c r="P1" s="20"/>
    </row>
    <row r="2" ht="15">
      <c r="B2" s="21"/>
    </row>
    <row r="3" spans="1:14" ht="15">
      <c r="A3" s="61" t="s">
        <v>51</v>
      </c>
      <c r="B3" s="63" t="s">
        <v>52</v>
      </c>
      <c r="C3" s="65" t="s">
        <v>53</v>
      </c>
      <c r="D3" s="65"/>
      <c r="E3" s="65"/>
      <c r="F3" s="65"/>
      <c r="G3" s="65"/>
      <c r="H3" s="65"/>
      <c r="I3" s="65"/>
      <c r="J3" s="66" t="s">
        <v>561</v>
      </c>
      <c r="K3" s="65" t="s">
        <v>54</v>
      </c>
      <c r="L3" s="65"/>
      <c r="M3" s="65"/>
      <c r="N3" s="65"/>
    </row>
    <row r="4" spans="1:14" ht="64.5">
      <c r="A4" s="62"/>
      <c r="B4" s="64"/>
      <c r="C4" s="22" t="s">
        <v>55</v>
      </c>
      <c r="D4" s="22" t="s">
        <v>56</v>
      </c>
      <c r="E4" s="22" t="s">
        <v>560</v>
      </c>
      <c r="F4" s="22" t="s">
        <v>57</v>
      </c>
      <c r="G4" s="22" t="s">
        <v>58</v>
      </c>
      <c r="H4" s="22" t="s">
        <v>559</v>
      </c>
      <c r="I4" s="22" t="s">
        <v>59</v>
      </c>
      <c r="J4" s="66"/>
      <c r="K4" s="23" t="s">
        <v>60</v>
      </c>
      <c r="L4" s="23" t="s">
        <v>61</v>
      </c>
      <c r="M4" s="23" t="s">
        <v>62</v>
      </c>
      <c r="N4" s="23" t="s">
        <v>63</v>
      </c>
    </row>
    <row r="5" spans="1:14" ht="15">
      <c r="A5" s="29">
        <v>1</v>
      </c>
      <c r="B5" s="32">
        <f>'Data entry sheet'!$I2</f>
        <v>42859</v>
      </c>
      <c r="C5" s="46">
        <f>VLOOKUP(($B$1&amp;"_"&amp;$A5),'Data entry sheet'!$H$2:$S$19,3,FALSE)</f>
        <v>0</v>
      </c>
      <c r="D5" s="30">
        <f>VLOOKUP(($B$1&amp;"_"&amp;$A5),'Data entry sheet'!$H$2:$S$19,4,FALSE)</f>
        <v>0</v>
      </c>
      <c r="E5" s="30">
        <f>VLOOKUP(($B$1&amp;"_"&amp;$A5),'Data entry sheet'!$H$2:$S$19,5,FALSE)</f>
        <v>0</v>
      </c>
      <c r="F5" s="30">
        <f>VLOOKUP(($B$1&amp;"_"&amp;$A5),'Data entry sheet'!$H$2:$S$19,6,FALSE)</f>
        <v>0</v>
      </c>
      <c r="G5" s="30">
        <f>VLOOKUP(($B$1&amp;"_"&amp;$A5),'Data entry sheet'!$H$2:$S$19,7,FALSE)</f>
        <v>0</v>
      </c>
      <c r="H5" s="30">
        <f>VLOOKUP(($B$1&amp;"_"&amp;$A5),'Data entry sheet'!$H$2:$S$19,8,FALSE)</f>
        <v>0</v>
      </c>
      <c r="I5" s="30">
        <f>VLOOKUP(($B$1&amp;"_"&amp;$A5),'Data entry sheet'!$H$2:$S$19,9,FALSE)</f>
      </c>
      <c r="J5" s="31">
        <f>IF($C5=0,"",$C5/($C5+$F5+$G5+$I5))</f>
      </c>
      <c r="K5" s="30">
        <f>VLOOKUP(($B$1&amp;"_"&amp;$A5),'Data entry sheet'!$H$2:$S$19,9,FALSE)</f>
      </c>
      <c r="L5" s="30">
        <f>VLOOKUP(($B$1&amp;"_"&amp;$A5),'Data entry sheet'!$H$2:$S$19,10,FALSE)</f>
        <v>0</v>
      </c>
      <c r="M5" s="30">
        <f>VLOOKUP(($B$1&amp;"_"&amp;$A5),'Data entry sheet'!$H$2:$S$19,11,FALSE)</f>
        <v>0</v>
      </c>
      <c r="N5" s="30">
        <f>VLOOKUP(($B$1&amp;"_"&amp;$A5),'Data entry sheet'!$H$2:$S$19,12,FALSE)</f>
        <v>0</v>
      </c>
    </row>
    <row r="6" spans="1:14" ht="15">
      <c r="A6" s="29">
        <v>2</v>
      </c>
      <c r="B6" s="32">
        <f>'Data entry sheet'!$I3</f>
        <v>42866</v>
      </c>
      <c r="C6" s="46">
        <f>VLOOKUP(($B$1&amp;"_"&amp;$A6),'Data entry sheet'!$H$2:$S$19,3,FALSE)</f>
        <v>0</v>
      </c>
      <c r="D6" s="30">
        <f>VLOOKUP(($B$1&amp;"_"&amp;$A6),'Data entry sheet'!$H$2:$S$19,4,FALSE)</f>
        <v>0</v>
      </c>
      <c r="E6" s="30">
        <f>VLOOKUP(($B$1&amp;"_"&amp;$A6),'Data entry sheet'!$H$2:$S$19,5,FALSE)</f>
        <v>0</v>
      </c>
      <c r="F6" s="30">
        <f>VLOOKUP(($B$1&amp;"_"&amp;$A6),'Data entry sheet'!$H$2:$S$19,6,FALSE)</f>
        <v>0</v>
      </c>
      <c r="G6" s="30">
        <f>VLOOKUP(($B$1&amp;"_"&amp;$A6),'Data entry sheet'!$H$2:$S$19,7,FALSE)</f>
        <v>0</v>
      </c>
      <c r="H6" s="30">
        <f>VLOOKUP(($B$1&amp;"_"&amp;$A6),'Data entry sheet'!$H$2:$S$19,8,FALSE)</f>
        <v>0</v>
      </c>
      <c r="I6" s="30">
        <f>VLOOKUP(($B$1&amp;"_"&amp;$A6),'Data entry sheet'!$H$2:$S$19,9,FALSE)</f>
      </c>
      <c r="J6" s="31">
        <f aca="true" t="shared" si="0" ref="J6:J22">IF($C6=0,"",$C6/($C6+$F6+$G6+$I6))</f>
      </c>
      <c r="K6" s="30">
        <f>VLOOKUP(($B$1&amp;"_"&amp;$A6),'Data entry sheet'!$H$2:$S$19,9,FALSE)</f>
      </c>
      <c r="L6" s="30">
        <f>VLOOKUP(($B$1&amp;"_"&amp;$A6),'Data entry sheet'!$H$2:$S$19,10,FALSE)</f>
        <v>0</v>
      </c>
      <c r="M6" s="30">
        <f>VLOOKUP(($B$1&amp;"_"&amp;$A6),'Data entry sheet'!$H$2:$S$19,11,FALSE)</f>
        <v>0</v>
      </c>
      <c r="N6" s="30">
        <f>VLOOKUP(($B$1&amp;"_"&amp;$A6),'Data entry sheet'!$H$2:$S$19,12,FALSE)</f>
        <v>0</v>
      </c>
    </row>
    <row r="7" spans="1:14" ht="15">
      <c r="A7" s="29">
        <v>3</v>
      </c>
      <c r="B7" s="32">
        <f>'Data entry sheet'!$I4</f>
        <v>42873</v>
      </c>
      <c r="C7" s="46">
        <f>VLOOKUP(($B$1&amp;"_"&amp;$A7),'Data entry sheet'!$H$2:$S$19,3,FALSE)</f>
        <v>0</v>
      </c>
      <c r="D7" s="30">
        <f>VLOOKUP(($B$1&amp;"_"&amp;$A7),'Data entry sheet'!$H$2:$S$19,4,FALSE)</f>
        <v>0</v>
      </c>
      <c r="E7" s="30">
        <f>VLOOKUP(($B$1&amp;"_"&amp;$A7),'Data entry sheet'!$H$2:$S$19,5,FALSE)</f>
        <v>0</v>
      </c>
      <c r="F7" s="30">
        <f>VLOOKUP(($B$1&amp;"_"&amp;$A7),'Data entry sheet'!$H$2:$S$19,6,FALSE)</f>
        <v>0</v>
      </c>
      <c r="G7" s="30">
        <f>VLOOKUP(($B$1&amp;"_"&amp;$A7),'Data entry sheet'!$H$2:$S$19,7,FALSE)</f>
        <v>0</v>
      </c>
      <c r="H7" s="30">
        <f>VLOOKUP(($B$1&amp;"_"&amp;$A7),'Data entry sheet'!$H$2:$S$19,8,FALSE)</f>
        <v>0</v>
      </c>
      <c r="I7" s="30">
        <f>VLOOKUP(($B$1&amp;"_"&amp;$A7),'Data entry sheet'!$H$2:$S$19,9,FALSE)</f>
      </c>
      <c r="J7" s="31">
        <f t="shared" si="0"/>
      </c>
      <c r="K7" s="30">
        <f>VLOOKUP(($B$1&amp;"_"&amp;$A7),'Data entry sheet'!$H$2:$S$19,9,FALSE)</f>
      </c>
      <c r="L7" s="30">
        <f>VLOOKUP(($B$1&amp;"_"&amp;$A7),'Data entry sheet'!$H$2:$S$19,10,FALSE)</f>
        <v>0</v>
      </c>
      <c r="M7" s="30">
        <f>VLOOKUP(($B$1&amp;"_"&amp;$A7),'Data entry sheet'!$H$2:$S$19,11,FALSE)</f>
        <v>0</v>
      </c>
      <c r="N7" s="30">
        <f>VLOOKUP(($B$1&amp;"_"&amp;$A7),'Data entry sheet'!$H$2:$S$19,12,FALSE)</f>
        <v>0</v>
      </c>
    </row>
    <row r="8" spans="1:14" ht="15">
      <c r="A8" s="29">
        <v>4</v>
      </c>
      <c r="B8" s="32">
        <f>'Data entry sheet'!$I5</f>
        <v>42880</v>
      </c>
      <c r="C8" s="46">
        <f>VLOOKUP(($B$1&amp;"_"&amp;$A8),'Data entry sheet'!$H$2:$S$19,3,FALSE)</f>
        <v>0</v>
      </c>
      <c r="D8" s="30">
        <f>VLOOKUP(($B$1&amp;"_"&amp;$A8),'Data entry sheet'!$H$2:$S$19,4,FALSE)</f>
        <v>0</v>
      </c>
      <c r="E8" s="30">
        <f>VLOOKUP(($B$1&amp;"_"&amp;$A8),'Data entry sheet'!$H$2:$S$19,5,FALSE)</f>
        <v>0</v>
      </c>
      <c r="F8" s="30">
        <f>VLOOKUP(($B$1&amp;"_"&amp;$A8),'Data entry sheet'!$H$2:$S$19,6,FALSE)</f>
        <v>0</v>
      </c>
      <c r="G8" s="30">
        <f>VLOOKUP(($B$1&amp;"_"&amp;$A8),'Data entry sheet'!$H$2:$S$19,7,FALSE)</f>
        <v>0</v>
      </c>
      <c r="H8" s="30">
        <f>VLOOKUP(($B$1&amp;"_"&amp;$A8),'Data entry sheet'!$H$2:$S$19,8,FALSE)</f>
        <v>0</v>
      </c>
      <c r="I8" s="30">
        <f>VLOOKUP(($B$1&amp;"_"&amp;$A8),'Data entry sheet'!$H$2:$S$19,9,FALSE)</f>
      </c>
      <c r="J8" s="31">
        <f t="shared" si="0"/>
      </c>
      <c r="K8" s="30">
        <f>VLOOKUP(($B$1&amp;"_"&amp;$A8),'Data entry sheet'!$H$2:$S$19,9,FALSE)</f>
      </c>
      <c r="L8" s="30">
        <f>VLOOKUP(($B$1&amp;"_"&amp;$A8),'Data entry sheet'!$H$2:$S$19,10,FALSE)</f>
        <v>0</v>
      </c>
      <c r="M8" s="30">
        <f>VLOOKUP(($B$1&amp;"_"&amp;$A8),'Data entry sheet'!$H$2:$S$19,11,FALSE)</f>
        <v>0</v>
      </c>
      <c r="N8" s="30">
        <f>VLOOKUP(($B$1&amp;"_"&amp;$A8),'Data entry sheet'!$H$2:$S$19,12,FALSE)</f>
        <v>0</v>
      </c>
    </row>
    <row r="9" spans="1:14" ht="15">
      <c r="A9" s="29">
        <v>5</v>
      </c>
      <c r="B9" s="32">
        <f>'Data entry sheet'!$I6</f>
        <v>42887</v>
      </c>
      <c r="C9" s="46">
        <f>VLOOKUP(($B$1&amp;"_"&amp;$A9),'Data entry sheet'!$H$2:$S$19,3,FALSE)</f>
        <v>0</v>
      </c>
      <c r="D9" s="30">
        <f>VLOOKUP(($B$1&amp;"_"&amp;$A9),'Data entry sheet'!$H$2:$S$19,4,FALSE)</f>
        <v>0</v>
      </c>
      <c r="E9" s="30">
        <f>VLOOKUP(($B$1&amp;"_"&amp;$A9),'Data entry sheet'!$H$2:$S$19,5,FALSE)</f>
        <v>0</v>
      </c>
      <c r="F9" s="30">
        <f>VLOOKUP(($B$1&amp;"_"&amp;$A9),'Data entry sheet'!$H$2:$S$19,6,FALSE)</f>
        <v>0</v>
      </c>
      <c r="G9" s="30">
        <f>VLOOKUP(($B$1&amp;"_"&amp;$A9),'Data entry sheet'!$H$2:$S$19,7,FALSE)</f>
        <v>0</v>
      </c>
      <c r="H9" s="30">
        <f>VLOOKUP(($B$1&amp;"_"&amp;$A9),'Data entry sheet'!$H$2:$S$19,8,FALSE)</f>
        <v>0</v>
      </c>
      <c r="I9" s="30">
        <f>VLOOKUP(($B$1&amp;"_"&amp;$A9),'Data entry sheet'!$H$2:$S$19,9,FALSE)</f>
      </c>
      <c r="J9" s="31">
        <f t="shared" si="0"/>
      </c>
      <c r="K9" s="30">
        <f>VLOOKUP(($B$1&amp;"_"&amp;$A9),'Data entry sheet'!$H$2:$S$19,9,FALSE)</f>
      </c>
      <c r="L9" s="30">
        <f>VLOOKUP(($B$1&amp;"_"&amp;$A9),'Data entry sheet'!$H$2:$S$19,10,FALSE)</f>
        <v>0</v>
      </c>
      <c r="M9" s="30">
        <f>VLOOKUP(($B$1&amp;"_"&amp;$A9),'Data entry sheet'!$H$2:$S$19,11,FALSE)</f>
        <v>0</v>
      </c>
      <c r="N9" s="30">
        <f>VLOOKUP(($B$1&amp;"_"&amp;$A9),'Data entry sheet'!$H$2:$S$19,12,FALSE)</f>
        <v>0</v>
      </c>
    </row>
    <row r="10" spans="1:14" ht="15">
      <c r="A10" s="29">
        <v>6</v>
      </c>
      <c r="B10" s="32">
        <f>'Data entry sheet'!$I7</f>
        <v>42894</v>
      </c>
      <c r="C10" s="46">
        <f>VLOOKUP(($B$1&amp;"_"&amp;$A10),'Data entry sheet'!$H$2:$S$19,3,FALSE)</f>
        <v>0</v>
      </c>
      <c r="D10" s="30">
        <f>VLOOKUP(($B$1&amp;"_"&amp;$A10),'Data entry sheet'!$H$2:$S$19,4,FALSE)</f>
        <v>0</v>
      </c>
      <c r="E10" s="30">
        <f>VLOOKUP(($B$1&amp;"_"&amp;$A10),'Data entry sheet'!$H$2:$S$19,5,FALSE)</f>
        <v>0</v>
      </c>
      <c r="F10" s="30">
        <f>VLOOKUP(($B$1&amp;"_"&amp;$A10),'Data entry sheet'!$H$2:$S$19,6,FALSE)</f>
        <v>0</v>
      </c>
      <c r="G10" s="30">
        <f>VLOOKUP(($B$1&amp;"_"&amp;$A10),'Data entry sheet'!$H$2:$S$19,7,FALSE)</f>
        <v>0</v>
      </c>
      <c r="H10" s="30">
        <f>VLOOKUP(($B$1&amp;"_"&amp;$A10),'Data entry sheet'!$H$2:$S$19,8,FALSE)</f>
        <v>0</v>
      </c>
      <c r="I10" s="30">
        <f>VLOOKUP(($B$1&amp;"_"&amp;$A10),'Data entry sheet'!$H$2:$S$19,9,FALSE)</f>
      </c>
      <c r="J10" s="31">
        <f t="shared" si="0"/>
      </c>
      <c r="K10" s="30">
        <f>VLOOKUP(($B$1&amp;"_"&amp;$A10),'Data entry sheet'!$H$2:$S$19,9,FALSE)</f>
      </c>
      <c r="L10" s="30">
        <f>VLOOKUP(($B$1&amp;"_"&amp;$A10),'Data entry sheet'!$H$2:$S$19,10,FALSE)</f>
        <v>0</v>
      </c>
      <c r="M10" s="30">
        <f>VLOOKUP(($B$1&amp;"_"&amp;$A10),'Data entry sheet'!$H$2:$S$19,11,FALSE)</f>
        <v>0</v>
      </c>
      <c r="N10" s="30">
        <f>VLOOKUP(($B$1&amp;"_"&amp;$A10),'Data entry sheet'!$H$2:$S$19,12,FALSE)</f>
        <v>0</v>
      </c>
    </row>
    <row r="11" spans="1:14" ht="15">
      <c r="A11" s="29">
        <v>7</v>
      </c>
      <c r="B11" s="32">
        <f>'Data entry sheet'!$I8</f>
        <v>42901</v>
      </c>
      <c r="C11" s="46">
        <f>VLOOKUP(($B$1&amp;"_"&amp;$A11),'Data entry sheet'!$H$2:$S$19,3,FALSE)</f>
        <v>0</v>
      </c>
      <c r="D11" s="30">
        <f>VLOOKUP(($B$1&amp;"_"&amp;$A11),'Data entry sheet'!$H$2:$S$19,4,FALSE)</f>
        <v>0</v>
      </c>
      <c r="E11" s="30">
        <f>VLOOKUP(($B$1&amp;"_"&amp;$A11),'Data entry sheet'!$H$2:$S$19,5,FALSE)</f>
        <v>0</v>
      </c>
      <c r="F11" s="30">
        <f>VLOOKUP(($B$1&amp;"_"&amp;$A11),'Data entry sheet'!$H$2:$S$19,6,FALSE)</f>
        <v>0</v>
      </c>
      <c r="G11" s="30">
        <f>VLOOKUP(($B$1&amp;"_"&amp;$A11),'Data entry sheet'!$H$2:$S$19,7,FALSE)</f>
        <v>0</v>
      </c>
      <c r="H11" s="30">
        <f>VLOOKUP(($B$1&amp;"_"&amp;$A11),'Data entry sheet'!$H$2:$S$19,8,FALSE)</f>
        <v>0</v>
      </c>
      <c r="I11" s="30">
        <f>VLOOKUP(($B$1&amp;"_"&amp;$A11),'Data entry sheet'!$H$2:$S$19,9,FALSE)</f>
      </c>
      <c r="J11" s="31">
        <f t="shared" si="0"/>
      </c>
      <c r="K11" s="30">
        <f>VLOOKUP(($B$1&amp;"_"&amp;$A11),'Data entry sheet'!$H$2:$S$19,9,FALSE)</f>
      </c>
      <c r="L11" s="30">
        <f>VLOOKUP(($B$1&amp;"_"&amp;$A11),'Data entry sheet'!$H$2:$S$19,10,FALSE)</f>
        <v>0</v>
      </c>
      <c r="M11" s="30">
        <f>VLOOKUP(($B$1&amp;"_"&amp;$A11),'Data entry sheet'!$H$2:$S$19,11,FALSE)</f>
        <v>0</v>
      </c>
      <c r="N11" s="30">
        <f>VLOOKUP(($B$1&amp;"_"&amp;$A11),'Data entry sheet'!$H$2:$S$19,12,FALSE)</f>
        <v>0</v>
      </c>
    </row>
    <row r="12" spans="1:14" ht="15">
      <c r="A12" s="29">
        <v>8</v>
      </c>
      <c r="B12" s="32">
        <f>'Data entry sheet'!$I9</f>
        <v>42908</v>
      </c>
      <c r="C12" s="46">
        <f>VLOOKUP(($B$1&amp;"_"&amp;$A12),'Data entry sheet'!$H$2:$S$19,3,FALSE)</f>
        <v>0</v>
      </c>
      <c r="D12" s="30">
        <f>VLOOKUP(($B$1&amp;"_"&amp;$A12),'Data entry sheet'!$H$2:$S$19,4,FALSE)</f>
        <v>0</v>
      </c>
      <c r="E12" s="30">
        <f>VLOOKUP(($B$1&amp;"_"&amp;$A12),'Data entry sheet'!$H$2:$S$19,5,FALSE)</f>
        <v>0</v>
      </c>
      <c r="F12" s="30">
        <f>VLOOKUP(($B$1&amp;"_"&amp;$A12),'Data entry sheet'!$H$2:$S$19,6,FALSE)</f>
        <v>0</v>
      </c>
      <c r="G12" s="30">
        <f>VLOOKUP(($B$1&amp;"_"&amp;$A12),'Data entry sheet'!$H$2:$S$19,7,FALSE)</f>
        <v>0</v>
      </c>
      <c r="H12" s="30">
        <f>VLOOKUP(($B$1&amp;"_"&amp;$A12),'Data entry sheet'!$H$2:$S$19,8,FALSE)</f>
        <v>0</v>
      </c>
      <c r="I12" s="30">
        <f>VLOOKUP(($B$1&amp;"_"&amp;$A12),'Data entry sheet'!$H$2:$S$19,9,FALSE)</f>
      </c>
      <c r="J12" s="31">
        <f t="shared" si="0"/>
      </c>
      <c r="K12" s="30">
        <f>VLOOKUP(($B$1&amp;"_"&amp;$A12),'Data entry sheet'!$H$2:$S$19,9,FALSE)</f>
      </c>
      <c r="L12" s="30">
        <f>VLOOKUP(($B$1&amp;"_"&amp;$A12),'Data entry sheet'!$H$2:$S$19,10,FALSE)</f>
        <v>0</v>
      </c>
      <c r="M12" s="30">
        <f>VLOOKUP(($B$1&amp;"_"&amp;$A12),'Data entry sheet'!$H$2:$S$19,11,FALSE)</f>
        <v>0</v>
      </c>
      <c r="N12" s="30">
        <f>VLOOKUP(($B$1&amp;"_"&amp;$A12),'Data entry sheet'!$H$2:$S$19,12,FALSE)</f>
        <v>0</v>
      </c>
    </row>
    <row r="13" spans="1:14" ht="15">
      <c r="A13" s="29">
        <v>9</v>
      </c>
      <c r="B13" s="32">
        <f>'Data entry sheet'!$I10</f>
        <v>42915</v>
      </c>
      <c r="C13" s="46">
        <f>VLOOKUP(($B$1&amp;"_"&amp;$A13),'Data entry sheet'!$H$2:$S$19,3,FALSE)</f>
        <v>0</v>
      </c>
      <c r="D13" s="30">
        <f>VLOOKUP(($B$1&amp;"_"&amp;$A13),'Data entry sheet'!$H$2:$S$19,4,FALSE)</f>
        <v>0</v>
      </c>
      <c r="E13" s="30">
        <f>VLOOKUP(($B$1&amp;"_"&amp;$A13),'Data entry sheet'!$H$2:$S$19,5,FALSE)</f>
        <v>0</v>
      </c>
      <c r="F13" s="30">
        <f>VLOOKUP(($B$1&amp;"_"&amp;$A13),'Data entry sheet'!$H$2:$S$19,6,FALSE)</f>
        <v>0</v>
      </c>
      <c r="G13" s="30">
        <f>VLOOKUP(($B$1&amp;"_"&amp;$A13),'Data entry sheet'!$H$2:$S$19,7,FALSE)</f>
        <v>0</v>
      </c>
      <c r="H13" s="30">
        <f>VLOOKUP(($B$1&amp;"_"&amp;$A13),'Data entry sheet'!$H$2:$S$19,8,FALSE)</f>
        <v>0</v>
      </c>
      <c r="I13" s="30">
        <f>VLOOKUP(($B$1&amp;"_"&amp;$A13),'Data entry sheet'!$H$2:$S$19,9,FALSE)</f>
      </c>
      <c r="J13" s="31">
        <f t="shared" si="0"/>
      </c>
      <c r="K13" s="30">
        <f>VLOOKUP(($B$1&amp;"_"&amp;$A13),'Data entry sheet'!$H$2:$S$19,9,FALSE)</f>
      </c>
      <c r="L13" s="30">
        <f>VLOOKUP(($B$1&amp;"_"&amp;$A13),'Data entry sheet'!$H$2:$S$19,10,FALSE)</f>
        <v>0</v>
      </c>
      <c r="M13" s="30">
        <f>VLOOKUP(($B$1&amp;"_"&amp;$A13),'Data entry sheet'!$H$2:$S$19,11,FALSE)</f>
        <v>0</v>
      </c>
      <c r="N13" s="30">
        <f>VLOOKUP(($B$1&amp;"_"&amp;$A13),'Data entry sheet'!$H$2:$S$19,12,FALSE)</f>
        <v>0</v>
      </c>
    </row>
    <row r="14" spans="1:14" ht="15">
      <c r="A14" s="29">
        <v>10</v>
      </c>
      <c r="B14" s="32">
        <f>'Data entry sheet'!$I11</f>
        <v>42922</v>
      </c>
      <c r="C14" s="46">
        <f>VLOOKUP(($B$1&amp;"_"&amp;$A14),'Data entry sheet'!$H$2:$S$19,3,FALSE)</f>
        <v>0</v>
      </c>
      <c r="D14" s="30">
        <f>VLOOKUP(($B$1&amp;"_"&amp;$A14),'Data entry sheet'!$H$2:$S$19,4,FALSE)</f>
        <v>0</v>
      </c>
      <c r="E14" s="30">
        <f>VLOOKUP(($B$1&amp;"_"&amp;$A14),'Data entry sheet'!$H$2:$S$19,5,FALSE)</f>
        <v>0</v>
      </c>
      <c r="F14" s="30">
        <f>VLOOKUP(($B$1&amp;"_"&amp;$A14),'Data entry sheet'!$H$2:$S$19,6,FALSE)</f>
        <v>0</v>
      </c>
      <c r="G14" s="30">
        <f>VLOOKUP(($B$1&amp;"_"&amp;$A14),'Data entry sheet'!$H$2:$S$19,7,FALSE)</f>
        <v>0</v>
      </c>
      <c r="H14" s="30">
        <f>VLOOKUP(($B$1&amp;"_"&amp;$A14),'Data entry sheet'!$H$2:$S$19,8,FALSE)</f>
        <v>0</v>
      </c>
      <c r="I14" s="30">
        <f>VLOOKUP(($B$1&amp;"_"&amp;$A14),'Data entry sheet'!$H$2:$S$19,9,FALSE)</f>
      </c>
      <c r="J14" s="31">
        <f t="shared" si="0"/>
      </c>
      <c r="K14" s="30">
        <f>VLOOKUP(($B$1&amp;"_"&amp;$A14),'Data entry sheet'!$H$2:$S$19,9,FALSE)</f>
      </c>
      <c r="L14" s="30">
        <f>VLOOKUP(($B$1&amp;"_"&amp;$A14),'Data entry sheet'!$H$2:$S$19,10,FALSE)</f>
        <v>0</v>
      </c>
      <c r="M14" s="30">
        <f>VLOOKUP(($B$1&amp;"_"&amp;$A14),'Data entry sheet'!$H$2:$S$19,11,FALSE)</f>
        <v>0</v>
      </c>
      <c r="N14" s="30">
        <f>VLOOKUP(($B$1&amp;"_"&amp;$A14),'Data entry sheet'!$H$2:$S$19,12,FALSE)</f>
        <v>0</v>
      </c>
    </row>
    <row r="15" spans="1:14" ht="15">
      <c r="A15" s="29">
        <v>11</v>
      </c>
      <c r="B15" s="32">
        <f>'Data entry sheet'!$I12</f>
        <v>42929</v>
      </c>
      <c r="C15" s="46">
        <f>VLOOKUP(($B$1&amp;"_"&amp;$A15),'Data entry sheet'!$H$2:$S$19,3,FALSE)</f>
        <v>0</v>
      </c>
      <c r="D15" s="30">
        <f>VLOOKUP(($B$1&amp;"_"&amp;$A15),'Data entry sheet'!$H$2:$S$19,4,FALSE)</f>
        <v>0</v>
      </c>
      <c r="E15" s="30">
        <f>VLOOKUP(($B$1&amp;"_"&amp;$A15),'Data entry sheet'!$H$2:$S$19,5,FALSE)</f>
        <v>0</v>
      </c>
      <c r="F15" s="30">
        <f>VLOOKUP(($B$1&amp;"_"&amp;$A15),'Data entry sheet'!$H$2:$S$19,6,FALSE)</f>
        <v>0</v>
      </c>
      <c r="G15" s="30">
        <f>VLOOKUP(($B$1&amp;"_"&amp;$A15),'Data entry sheet'!$H$2:$S$19,7,FALSE)</f>
        <v>0</v>
      </c>
      <c r="H15" s="30">
        <f>VLOOKUP(($B$1&amp;"_"&amp;$A15),'Data entry sheet'!$H$2:$S$19,8,FALSE)</f>
        <v>0</v>
      </c>
      <c r="I15" s="30">
        <f>VLOOKUP(($B$1&amp;"_"&amp;$A15),'Data entry sheet'!$H$2:$S$19,9,FALSE)</f>
      </c>
      <c r="J15" s="31">
        <f t="shared" si="0"/>
      </c>
      <c r="K15" s="30">
        <f>VLOOKUP(($B$1&amp;"_"&amp;$A15),'Data entry sheet'!$H$2:$S$19,9,FALSE)</f>
      </c>
      <c r="L15" s="30">
        <f>VLOOKUP(($B$1&amp;"_"&amp;$A15),'Data entry sheet'!$H$2:$S$19,10,FALSE)</f>
        <v>0</v>
      </c>
      <c r="M15" s="30">
        <f>VLOOKUP(($B$1&amp;"_"&amp;$A15),'Data entry sheet'!$H$2:$S$19,11,FALSE)</f>
        <v>0</v>
      </c>
      <c r="N15" s="30">
        <f>VLOOKUP(($B$1&amp;"_"&amp;$A15),'Data entry sheet'!$H$2:$S$19,12,FALSE)</f>
        <v>0</v>
      </c>
    </row>
    <row r="16" spans="1:14" ht="15">
      <c r="A16" s="29">
        <v>12</v>
      </c>
      <c r="B16" s="32">
        <f>'Data entry sheet'!$I13</f>
        <v>42936</v>
      </c>
      <c r="C16" s="46">
        <f>VLOOKUP(($B$1&amp;"_"&amp;$A16),'Data entry sheet'!$H$2:$S$19,3,FALSE)</f>
        <v>0</v>
      </c>
      <c r="D16" s="30">
        <f>VLOOKUP(($B$1&amp;"_"&amp;$A16),'Data entry sheet'!$H$2:$S$19,4,FALSE)</f>
        <v>0</v>
      </c>
      <c r="E16" s="30">
        <f>VLOOKUP(($B$1&amp;"_"&amp;$A16),'Data entry sheet'!$H$2:$S$19,5,FALSE)</f>
        <v>0</v>
      </c>
      <c r="F16" s="30">
        <f>VLOOKUP(($B$1&amp;"_"&amp;$A16),'Data entry sheet'!$H$2:$S$19,6,FALSE)</f>
        <v>0</v>
      </c>
      <c r="G16" s="30">
        <f>VLOOKUP(($B$1&amp;"_"&amp;$A16),'Data entry sheet'!$H$2:$S$19,7,FALSE)</f>
        <v>0</v>
      </c>
      <c r="H16" s="30">
        <f>VLOOKUP(($B$1&amp;"_"&amp;$A16),'Data entry sheet'!$H$2:$S$19,8,FALSE)</f>
        <v>0</v>
      </c>
      <c r="I16" s="30">
        <f>VLOOKUP(($B$1&amp;"_"&amp;$A16),'Data entry sheet'!$H$2:$S$19,9,FALSE)</f>
      </c>
      <c r="J16" s="31">
        <f t="shared" si="0"/>
      </c>
      <c r="K16" s="30">
        <f>VLOOKUP(($B$1&amp;"_"&amp;$A16),'Data entry sheet'!$H$2:$S$19,9,FALSE)</f>
      </c>
      <c r="L16" s="30">
        <f>VLOOKUP(($B$1&amp;"_"&amp;$A16),'Data entry sheet'!$H$2:$S$19,10,FALSE)</f>
        <v>0</v>
      </c>
      <c r="M16" s="30">
        <f>VLOOKUP(($B$1&amp;"_"&amp;$A16),'Data entry sheet'!$H$2:$S$19,11,FALSE)</f>
        <v>0</v>
      </c>
      <c r="N16" s="30">
        <f>VLOOKUP(($B$1&amp;"_"&amp;$A16),'Data entry sheet'!$H$2:$S$19,12,FALSE)</f>
        <v>0</v>
      </c>
    </row>
    <row r="17" spans="1:14" ht="15">
      <c r="A17" s="29">
        <v>13</v>
      </c>
      <c r="B17" s="32">
        <f>'Data entry sheet'!$I14</f>
        <v>42943</v>
      </c>
      <c r="C17" s="46">
        <f>VLOOKUP(($B$1&amp;"_"&amp;$A17),'Data entry sheet'!$H$2:$S$19,3,FALSE)</f>
        <v>0</v>
      </c>
      <c r="D17" s="30">
        <f>VLOOKUP(($B$1&amp;"_"&amp;$A17),'Data entry sheet'!$H$2:$S$19,4,FALSE)</f>
        <v>0</v>
      </c>
      <c r="E17" s="30">
        <f>VLOOKUP(($B$1&amp;"_"&amp;$A17),'Data entry sheet'!$H$2:$S$19,5,FALSE)</f>
        <v>0</v>
      </c>
      <c r="F17" s="30">
        <f>VLOOKUP(($B$1&amp;"_"&amp;$A17),'Data entry sheet'!$H$2:$S$19,6,FALSE)</f>
        <v>0</v>
      </c>
      <c r="G17" s="30">
        <f>VLOOKUP(($B$1&amp;"_"&amp;$A17),'Data entry sheet'!$H$2:$S$19,7,FALSE)</f>
        <v>0</v>
      </c>
      <c r="H17" s="30">
        <f>VLOOKUP(($B$1&amp;"_"&amp;$A17),'Data entry sheet'!$H$2:$S$19,8,FALSE)</f>
        <v>0</v>
      </c>
      <c r="I17" s="30">
        <f>VLOOKUP(($B$1&amp;"_"&amp;$A17),'Data entry sheet'!$H$2:$S$19,9,FALSE)</f>
      </c>
      <c r="J17" s="31">
        <f t="shared" si="0"/>
      </c>
      <c r="K17" s="30">
        <f>VLOOKUP(($B$1&amp;"_"&amp;$A17),'Data entry sheet'!$H$2:$S$19,9,FALSE)</f>
      </c>
      <c r="L17" s="30">
        <f>VLOOKUP(($B$1&amp;"_"&amp;$A17),'Data entry sheet'!$H$2:$S$19,10,FALSE)</f>
        <v>0</v>
      </c>
      <c r="M17" s="30">
        <f>VLOOKUP(($B$1&amp;"_"&amp;$A17),'Data entry sheet'!$H$2:$S$19,11,FALSE)</f>
        <v>0</v>
      </c>
      <c r="N17" s="30">
        <f>VLOOKUP(($B$1&amp;"_"&amp;$A17),'Data entry sheet'!$H$2:$S$19,12,FALSE)</f>
        <v>0</v>
      </c>
    </row>
    <row r="18" spans="1:14" ht="15">
      <c r="A18" s="29">
        <v>14</v>
      </c>
      <c r="B18" s="32">
        <f>'Data entry sheet'!$I15</f>
        <v>42950</v>
      </c>
      <c r="C18" s="46">
        <f>VLOOKUP(($B$1&amp;"_"&amp;$A18),'Data entry sheet'!$H$2:$S$19,3,FALSE)</f>
        <v>0</v>
      </c>
      <c r="D18" s="30">
        <f>VLOOKUP(($B$1&amp;"_"&amp;$A18),'Data entry sheet'!$H$2:$S$19,4,FALSE)</f>
        <v>0</v>
      </c>
      <c r="E18" s="30">
        <f>VLOOKUP(($B$1&amp;"_"&amp;$A18),'Data entry sheet'!$H$2:$S$19,5,FALSE)</f>
        <v>0</v>
      </c>
      <c r="F18" s="30">
        <f>VLOOKUP(($B$1&amp;"_"&amp;$A18),'Data entry sheet'!$H$2:$S$19,6,FALSE)</f>
        <v>0</v>
      </c>
      <c r="G18" s="30">
        <f>VLOOKUP(($B$1&amp;"_"&amp;$A18),'Data entry sheet'!$H$2:$S$19,7,FALSE)</f>
        <v>0</v>
      </c>
      <c r="H18" s="30">
        <f>VLOOKUP(($B$1&amp;"_"&amp;$A18),'Data entry sheet'!$H$2:$S$19,8,FALSE)</f>
        <v>0</v>
      </c>
      <c r="I18" s="30">
        <f>VLOOKUP(($B$1&amp;"_"&amp;$A18),'Data entry sheet'!$H$2:$S$19,9,FALSE)</f>
      </c>
      <c r="J18" s="31">
        <f t="shared" si="0"/>
      </c>
      <c r="K18" s="30">
        <f>VLOOKUP(($B$1&amp;"_"&amp;$A18),'Data entry sheet'!$H$2:$S$19,9,FALSE)</f>
      </c>
      <c r="L18" s="30">
        <f>VLOOKUP(($B$1&amp;"_"&amp;$A18),'Data entry sheet'!$H$2:$S$19,10,FALSE)</f>
        <v>0</v>
      </c>
      <c r="M18" s="30">
        <f>VLOOKUP(($B$1&amp;"_"&amp;$A18),'Data entry sheet'!$H$2:$S$19,11,FALSE)</f>
        <v>0</v>
      </c>
      <c r="N18" s="30">
        <f>VLOOKUP(($B$1&amp;"_"&amp;$A18),'Data entry sheet'!$H$2:$S$19,12,FALSE)</f>
        <v>0</v>
      </c>
    </row>
    <row r="19" spans="1:14" ht="15">
      <c r="A19" s="29">
        <v>15</v>
      </c>
      <c r="B19" s="32">
        <f>'Data entry sheet'!$I16</f>
        <v>42957</v>
      </c>
      <c r="C19" s="46">
        <f>VLOOKUP(($B$1&amp;"_"&amp;$A19),'Data entry sheet'!$H$2:$S$19,3,FALSE)</f>
        <v>0</v>
      </c>
      <c r="D19" s="30">
        <f>VLOOKUP(($B$1&amp;"_"&amp;$A19),'Data entry sheet'!$H$2:$S$19,4,FALSE)</f>
        <v>0</v>
      </c>
      <c r="E19" s="30">
        <f>VLOOKUP(($B$1&amp;"_"&amp;$A19),'Data entry sheet'!$H$2:$S$19,5,FALSE)</f>
        <v>0</v>
      </c>
      <c r="F19" s="30">
        <f>VLOOKUP(($B$1&amp;"_"&amp;$A19),'Data entry sheet'!$H$2:$S$19,6,FALSE)</f>
        <v>0</v>
      </c>
      <c r="G19" s="30">
        <f>VLOOKUP(($B$1&amp;"_"&amp;$A19),'Data entry sheet'!$H$2:$S$19,7,FALSE)</f>
        <v>0</v>
      </c>
      <c r="H19" s="30">
        <f>VLOOKUP(($B$1&amp;"_"&amp;$A19),'Data entry sheet'!$H$2:$S$19,8,FALSE)</f>
        <v>0</v>
      </c>
      <c r="I19" s="30">
        <f>VLOOKUP(($B$1&amp;"_"&amp;$A19),'Data entry sheet'!$H$2:$S$19,9,FALSE)</f>
      </c>
      <c r="J19" s="31">
        <f t="shared" si="0"/>
      </c>
      <c r="K19" s="30">
        <f>VLOOKUP(($B$1&amp;"_"&amp;$A19),'Data entry sheet'!$H$2:$S$19,9,FALSE)</f>
      </c>
      <c r="L19" s="30">
        <f>VLOOKUP(($B$1&amp;"_"&amp;$A19),'Data entry sheet'!$H$2:$S$19,10,FALSE)</f>
        <v>0</v>
      </c>
      <c r="M19" s="30">
        <f>VLOOKUP(($B$1&amp;"_"&amp;$A19),'Data entry sheet'!$H$2:$S$19,11,FALSE)</f>
        <v>0</v>
      </c>
      <c r="N19" s="30">
        <f>VLOOKUP(($B$1&amp;"_"&amp;$A19),'Data entry sheet'!$H$2:$S$19,12,FALSE)</f>
        <v>0</v>
      </c>
    </row>
    <row r="20" spans="1:14" ht="15">
      <c r="A20" s="29">
        <v>16</v>
      </c>
      <c r="B20" s="32">
        <f>'Data entry sheet'!$I17</f>
        <v>42964</v>
      </c>
      <c r="C20" s="46">
        <f>VLOOKUP(($B$1&amp;"_"&amp;$A20),'Data entry sheet'!$H$2:$S$19,3,FALSE)</f>
        <v>0</v>
      </c>
      <c r="D20" s="30">
        <f>VLOOKUP(($B$1&amp;"_"&amp;$A20),'Data entry sheet'!$H$2:$S$19,4,FALSE)</f>
        <v>0</v>
      </c>
      <c r="E20" s="30">
        <f>VLOOKUP(($B$1&amp;"_"&amp;$A20),'Data entry sheet'!$H$2:$S$19,5,FALSE)</f>
        <v>0</v>
      </c>
      <c r="F20" s="30">
        <f>VLOOKUP(($B$1&amp;"_"&amp;$A20),'Data entry sheet'!$H$2:$S$19,6,FALSE)</f>
        <v>0</v>
      </c>
      <c r="G20" s="30">
        <f>VLOOKUP(($B$1&amp;"_"&amp;$A20),'Data entry sheet'!$H$2:$S$19,7,FALSE)</f>
        <v>0</v>
      </c>
      <c r="H20" s="30">
        <f>VLOOKUP(($B$1&amp;"_"&amp;$A20),'Data entry sheet'!$H$2:$S$19,8,FALSE)</f>
        <v>0</v>
      </c>
      <c r="I20" s="30">
        <f>VLOOKUP(($B$1&amp;"_"&amp;$A20),'Data entry sheet'!$H$2:$S$19,9,FALSE)</f>
      </c>
      <c r="J20" s="31">
        <f t="shared" si="0"/>
      </c>
      <c r="K20" s="30">
        <f>VLOOKUP(($B$1&amp;"_"&amp;$A20),'Data entry sheet'!$H$2:$S$19,9,FALSE)</f>
      </c>
      <c r="L20" s="30">
        <f>VLOOKUP(($B$1&amp;"_"&amp;$A20),'Data entry sheet'!$H$2:$S$19,10,FALSE)</f>
        <v>0</v>
      </c>
      <c r="M20" s="30">
        <f>VLOOKUP(($B$1&amp;"_"&amp;$A20),'Data entry sheet'!$H$2:$S$19,11,FALSE)</f>
        <v>0</v>
      </c>
      <c r="N20" s="30">
        <f>VLOOKUP(($B$1&amp;"_"&amp;$A20),'Data entry sheet'!$H$2:$S$19,12,FALSE)</f>
        <v>0</v>
      </c>
    </row>
    <row r="21" spans="1:14" ht="15">
      <c r="A21" s="29">
        <v>17</v>
      </c>
      <c r="B21" s="32">
        <f>'Data entry sheet'!$I18</f>
        <v>42971</v>
      </c>
      <c r="C21" s="46">
        <f>VLOOKUP(($B$1&amp;"_"&amp;$A21),'Data entry sheet'!$H$2:$S$19,3,FALSE)</f>
        <v>0</v>
      </c>
      <c r="D21" s="30">
        <f>VLOOKUP(($B$1&amp;"_"&amp;$A21),'Data entry sheet'!$H$2:$S$19,4,FALSE)</f>
        <v>0</v>
      </c>
      <c r="E21" s="30">
        <f>VLOOKUP(($B$1&amp;"_"&amp;$A21),'Data entry sheet'!$H$2:$S$19,5,FALSE)</f>
        <v>0</v>
      </c>
      <c r="F21" s="30">
        <f>VLOOKUP(($B$1&amp;"_"&amp;$A21),'Data entry sheet'!$H$2:$S$19,6,FALSE)</f>
        <v>0</v>
      </c>
      <c r="G21" s="30">
        <f>VLOOKUP(($B$1&amp;"_"&amp;$A21),'Data entry sheet'!$H$2:$S$19,7,FALSE)</f>
        <v>0</v>
      </c>
      <c r="H21" s="30">
        <f>VLOOKUP(($B$1&amp;"_"&amp;$A21),'Data entry sheet'!$H$2:$S$19,8,FALSE)</f>
        <v>0</v>
      </c>
      <c r="I21" s="30">
        <f>VLOOKUP(($B$1&amp;"_"&amp;$A21),'Data entry sheet'!$H$2:$S$19,9,FALSE)</f>
      </c>
      <c r="J21" s="31">
        <f t="shared" si="0"/>
      </c>
      <c r="K21" s="30">
        <f>VLOOKUP(($B$1&amp;"_"&amp;$A21),'Data entry sheet'!$H$2:$S$19,9,FALSE)</f>
      </c>
      <c r="L21" s="30">
        <f>VLOOKUP(($B$1&amp;"_"&amp;$A21),'Data entry sheet'!$H$2:$S$19,10,FALSE)</f>
        <v>0</v>
      </c>
      <c r="M21" s="30">
        <f>VLOOKUP(($B$1&amp;"_"&amp;$A21),'Data entry sheet'!$H$2:$S$19,11,FALSE)</f>
        <v>0</v>
      </c>
      <c r="N21" s="30">
        <f>VLOOKUP(($B$1&amp;"_"&amp;$A21),'Data entry sheet'!$H$2:$S$19,12,FALSE)</f>
        <v>0</v>
      </c>
    </row>
    <row r="22" spans="1:14" ht="15">
      <c r="A22" s="29">
        <v>18</v>
      </c>
      <c r="B22" s="28">
        <f>'Data entry sheet'!$I19</f>
        <v>42978</v>
      </c>
      <c r="C22" s="46">
        <f>VLOOKUP(($B$1&amp;"_"&amp;$A22),'Data entry sheet'!$H$2:$S$19,3,FALSE)</f>
        <v>0</v>
      </c>
      <c r="D22" s="30">
        <f>VLOOKUP(($B$1&amp;"_"&amp;$A22),'Data entry sheet'!$H$2:$S$19,4,FALSE)</f>
        <v>0</v>
      </c>
      <c r="E22" s="30">
        <f>VLOOKUP(($B$1&amp;"_"&amp;$A22),'Data entry sheet'!$H$2:$S$19,5,FALSE)</f>
        <v>0</v>
      </c>
      <c r="F22" s="30">
        <f>VLOOKUP(($B$1&amp;"_"&amp;$A22),'Data entry sheet'!$H$2:$S$19,6,FALSE)</f>
        <v>0</v>
      </c>
      <c r="G22" s="30">
        <f>VLOOKUP(($B$1&amp;"_"&amp;$A22),'Data entry sheet'!$H$2:$S$19,7,FALSE)</f>
        <v>0</v>
      </c>
      <c r="H22" s="30">
        <f>VLOOKUP(($B$1&amp;"_"&amp;$A22),'Data entry sheet'!$H$2:$S$19,8,FALSE)</f>
        <v>0</v>
      </c>
      <c r="I22" s="30">
        <f>VLOOKUP(($B$1&amp;"_"&amp;$A22),'Data entry sheet'!$H$2:$S$19,9,FALSE)</f>
      </c>
      <c r="J22" s="31">
        <f t="shared" si="0"/>
      </c>
      <c r="K22" s="30">
        <f>VLOOKUP(($B$1&amp;"_"&amp;$A22),'Data entry sheet'!$H$2:$S$19,9,FALSE)</f>
      </c>
      <c r="L22" s="30">
        <f>VLOOKUP(($B$1&amp;"_"&amp;$A22),'Data entry sheet'!$H$2:$S$19,10,FALSE)</f>
        <v>0</v>
      </c>
      <c r="M22" s="30">
        <f>VLOOKUP(($B$1&amp;"_"&amp;$A22),'Data entry sheet'!$H$2:$S$19,11,FALSE)</f>
        <v>0</v>
      </c>
      <c r="N22" s="30">
        <f>VLOOKUP(($B$1&amp;"_"&amp;$A22),'Data entry sheet'!$H$2:$S$19,12,FALSE)</f>
        <v>0</v>
      </c>
    </row>
    <row r="23" ht="15">
      <c r="B23" s="21"/>
    </row>
    <row r="24" spans="1:2" ht="15">
      <c r="A24" s="24"/>
      <c r="B24" s="21"/>
    </row>
    <row r="25" ht="15">
      <c r="B25" s="21"/>
    </row>
    <row r="26" ht="15">
      <c r="B26" s="21"/>
    </row>
    <row r="27" ht="15">
      <c r="B27" s="21"/>
    </row>
    <row r="28" ht="15">
      <c r="B28" s="21"/>
    </row>
    <row r="29" ht="15">
      <c r="B29" s="21"/>
    </row>
    <row r="30" ht="15">
      <c r="B30" s="21"/>
    </row>
    <row r="31" ht="15">
      <c r="B31" s="21"/>
    </row>
    <row r="32" ht="15">
      <c r="B32" s="21"/>
    </row>
    <row r="33" ht="15">
      <c r="B33" s="21"/>
    </row>
    <row r="34" ht="15">
      <c r="B34" s="21"/>
    </row>
    <row r="35" ht="15">
      <c r="B35" s="21"/>
    </row>
    <row r="36" ht="15">
      <c r="B36" s="21"/>
    </row>
    <row r="37" ht="15">
      <c r="B37" s="21"/>
    </row>
    <row r="38" ht="15">
      <c r="B38" s="21"/>
    </row>
    <row r="39" ht="15">
      <c r="B39" s="21"/>
    </row>
    <row r="40" ht="15">
      <c r="B40" s="21"/>
    </row>
    <row r="41" ht="15">
      <c r="B41" s="21"/>
    </row>
    <row r="42" ht="15">
      <c r="B42" s="21"/>
    </row>
    <row r="43" ht="15">
      <c r="B43" s="21"/>
    </row>
    <row r="44" ht="15">
      <c r="B44" s="21"/>
    </row>
    <row r="45" ht="15">
      <c r="B45" s="21"/>
    </row>
    <row r="46" ht="15">
      <c r="B46" s="21"/>
    </row>
    <row r="47" ht="15">
      <c r="B47" s="21"/>
    </row>
    <row r="48" ht="15">
      <c r="B48" s="21"/>
    </row>
    <row r="49" ht="15">
      <c r="B49" s="21"/>
    </row>
    <row r="50" ht="15">
      <c r="B50" s="21"/>
    </row>
    <row r="51" ht="15">
      <c r="B51" s="21"/>
    </row>
    <row r="52" ht="15">
      <c r="B52" s="21"/>
    </row>
    <row r="53" ht="15">
      <c r="B53" s="21"/>
    </row>
    <row r="54" ht="15">
      <c r="B54" s="21"/>
    </row>
    <row r="55" ht="15">
      <c r="B55" s="21"/>
    </row>
    <row r="56" ht="15">
      <c r="B56" s="21"/>
    </row>
    <row r="57" ht="15">
      <c r="B57" s="21"/>
    </row>
    <row r="58" ht="15">
      <c r="B58" s="21"/>
    </row>
    <row r="59" ht="15">
      <c r="B59" s="21"/>
    </row>
  </sheetData>
  <sheetProtection password="B9E9" sheet="1" objects="1" scenarios="1"/>
  <mergeCells count="5">
    <mergeCell ref="A3:A4"/>
    <mergeCell ref="B3:B4"/>
    <mergeCell ref="C3:I3"/>
    <mergeCell ref="J3:J4"/>
    <mergeCell ref="K3:N3"/>
  </mergeCells>
  <printOptions/>
  <pageMargins left="0.7" right="0.7" top="0.75" bottom="0.75" header="0.3" footer="0.3"/>
  <pageSetup horizontalDpi="600" verticalDpi="600" orientation="portrait" paperSize="9" r:id="rId2"/>
  <ignoredErrors>
    <ignoredError sqref="J5:J22" formula="1"/>
  </ignoredErrors>
  <drawing r:id="rId1"/>
</worksheet>
</file>

<file path=xl/worksheets/sheet4.xml><?xml version="1.0" encoding="utf-8"?>
<worksheet xmlns="http://schemas.openxmlformats.org/spreadsheetml/2006/main" xmlns:r="http://schemas.openxmlformats.org/officeDocument/2006/relationships">
  <dimension ref="A1:B247"/>
  <sheetViews>
    <sheetView zoomScalePageLayoutView="0" workbookViewId="0" topLeftCell="A1">
      <selection activeCell="A1" sqref="A1:B65536"/>
    </sheetView>
  </sheetViews>
  <sheetFormatPr defaultColWidth="9.140625" defaultRowHeight="15"/>
  <cols>
    <col min="2" max="2" width="64.57421875" style="0" bestFit="1" customWidth="1"/>
  </cols>
  <sheetData>
    <row r="1" spans="1:2" ht="15">
      <c r="A1" s="25" t="s">
        <v>64</v>
      </c>
      <c r="B1" s="26" t="s">
        <v>65</v>
      </c>
    </row>
    <row r="2" spans="1:2" ht="15">
      <c r="A2" t="s">
        <v>66</v>
      </c>
      <c r="B2" t="s">
        <v>67</v>
      </c>
    </row>
    <row r="3" spans="1:2" ht="15">
      <c r="A3" t="s">
        <v>68</v>
      </c>
      <c r="B3" t="s">
        <v>69</v>
      </c>
    </row>
    <row r="4" spans="1:2" ht="15">
      <c r="A4" t="s">
        <v>70</v>
      </c>
      <c r="B4" t="s">
        <v>71</v>
      </c>
    </row>
    <row r="5" spans="1:2" ht="15">
      <c r="A5" t="s">
        <v>72</v>
      </c>
      <c r="B5" t="s">
        <v>73</v>
      </c>
    </row>
    <row r="6" spans="1:2" ht="15">
      <c r="A6" t="s">
        <v>74</v>
      </c>
      <c r="B6" t="s">
        <v>75</v>
      </c>
    </row>
    <row r="7" spans="1:2" ht="15">
      <c r="A7" t="s">
        <v>76</v>
      </c>
      <c r="B7" t="s">
        <v>77</v>
      </c>
    </row>
    <row r="8" spans="1:2" ht="15">
      <c r="A8" t="s">
        <v>78</v>
      </c>
      <c r="B8" t="s">
        <v>79</v>
      </c>
    </row>
    <row r="9" spans="1:2" ht="15">
      <c r="A9" t="s">
        <v>80</v>
      </c>
      <c r="B9" t="s">
        <v>81</v>
      </c>
    </row>
    <row r="10" spans="1:2" ht="15">
      <c r="A10" t="s">
        <v>82</v>
      </c>
      <c r="B10" t="s">
        <v>83</v>
      </c>
    </row>
    <row r="11" spans="1:2" ht="15">
      <c r="A11" t="s">
        <v>84</v>
      </c>
      <c r="B11" t="s">
        <v>85</v>
      </c>
    </row>
    <row r="12" spans="1:2" ht="15">
      <c r="A12" t="s">
        <v>86</v>
      </c>
      <c r="B12" t="s">
        <v>87</v>
      </c>
    </row>
    <row r="13" spans="1:2" ht="15">
      <c r="A13" t="s">
        <v>88</v>
      </c>
      <c r="B13" t="s">
        <v>89</v>
      </c>
    </row>
    <row r="14" spans="1:2" ht="15">
      <c r="A14" t="s">
        <v>90</v>
      </c>
      <c r="B14" t="s">
        <v>91</v>
      </c>
    </row>
    <row r="15" spans="1:2" ht="15">
      <c r="A15" t="s">
        <v>92</v>
      </c>
      <c r="B15" t="s">
        <v>93</v>
      </c>
    </row>
    <row r="16" spans="1:2" ht="15">
      <c r="A16" t="s">
        <v>94</v>
      </c>
      <c r="B16" t="s">
        <v>95</v>
      </c>
    </row>
    <row r="17" spans="1:2" ht="15">
      <c r="A17" t="s">
        <v>96</v>
      </c>
      <c r="B17" t="s">
        <v>97</v>
      </c>
    </row>
    <row r="18" spans="1:2" ht="15">
      <c r="A18" t="s">
        <v>98</v>
      </c>
      <c r="B18" t="s">
        <v>99</v>
      </c>
    </row>
    <row r="19" spans="1:2" ht="15">
      <c r="A19" t="s">
        <v>100</v>
      </c>
      <c r="B19" t="s">
        <v>101</v>
      </c>
    </row>
    <row r="20" spans="1:2" ht="15">
      <c r="A20" t="s">
        <v>102</v>
      </c>
      <c r="B20" t="s">
        <v>103</v>
      </c>
    </row>
    <row r="21" spans="1:2" ht="15">
      <c r="A21" t="s">
        <v>104</v>
      </c>
      <c r="B21" t="s">
        <v>105</v>
      </c>
    </row>
    <row r="22" spans="1:2" ht="15">
      <c r="A22" t="s">
        <v>106</v>
      </c>
      <c r="B22" t="s">
        <v>107</v>
      </c>
    </row>
    <row r="23" spans="1:2" ht="15">
      <c r="A23" t="s">
        <v>108</v>
      </c>
      <c r="B23" t="s">
        <v>109</v>
      </c>
    </row>
    <row r="24" spans="1:2" ht="15">
      <c r="A24" t="s">
        <v>110</v>
      </c>
      <c r="B24" t="s">
        <v>111</v>
      </c>
    </row>
    <row r="25" spans="1:2" ht="15">
      <c r="A25" t="s">
        <v>112</v>
      </c>
      <c r="B25" t="s">
        <v>113</v>
      </c>
    </row>
    <row r="26" spans="1:2" ht="15">
      <c r="A26" t="s">
        <v>114</v>
      </c>
      <c r="B26" t="s">
        <v>115</v>
      </c>
    </row>
    <row r="27" spans="1:2" ht="15">
      <c r="A27" t="s">
        <v>116</v>
      </c>
      <c r="B27" t="s">
        <v>117</v>
      </c>
    </row>
    <row r="28" spans="1:2" ht="15">
      <c r="A28" t="s">
        <v>118</v>
      </c>
      <c r="B28" t="s">
        <v>119</v>
      </c>
    </row>
    <row r="29" spans="1:2" ht="15">
      <c r="A29" t="s">
        <v>120</v>
      </c>
      <c r="B29" t="s">
        <v>121</v>
      </c>
    </row>
    <row r="30" spans="1:2" ht="15">
      <c r="A30" t="s">
        <v>122</v>
      </c>
      <c r="B30" t="s">
        <v>123</v>
      </c>
    </row>
    <row r="31" spans="1:2" ht="15">
      <c r="A31" t="s">
        <v>124</v>
      </c>
      <c r="B31" t="s">
        <v>125</v>
      </c>
    </row>
    <row r="32" spans="1:2" ht="15">
      <c r="A32" t="s">
        <v>126</v>
      </c>
      <c r="B32" t="s">
        <v>127</v>
      </c>
    </row>
    <row r="33" spans="1:2" ht="15">
      <c r="A33" t="s">
        <v>128</v>
      </c>
      <c r="B33" t="s">
        <v>129</v>
      </c>
    </row>
    <row r="34" spans="1:2" ht="15">
      <c r="A34" t="s">
        <v>130</v>
      </c>
      <c r="B34" t="s">
        <v>131</v>
      </c>
    </row>
    <row r="35" spans="1:2" ht="15">
      <c r="A35" t="s">
        <v>132</v>
      </c>
      <c r="B35" t="s">
        <v>133</v>
      </c>
    </row>
    <row r="36" spans="1:2" ht="15">
      <c r="A36" t="s">
        <v>134</v>
      </c>
      <c r="B36" t="s">
        <v>135</v>
      </c>
    </row>
    <row r="37" spans="1:2" ht="15">
      <c r="A37" t="s">
        <v>136</v>
      </c>
      <c r="B37" t="s">
        <v>137</v>
      </c>
    </row>
    <row r="38" spans="1:2" ht="15">
      <c r="A38" t="s">
        <v>138</v>
      </c>
      <c r="B38" t="s">
        <v>139</v>
      </c>
    </row>
    <row r="39" spans="1:2" ht="15">
      <c r="A39" t="s">
        <v>140</v>
      </c>
      <c r="B39" t="s">
        <v>141</v>
      </c>
    </row>
    <row r="40" spans="1:2" ht="15">
      <c r="A40" t="s">
        <v>142</v>
      </c>
      <c r="B40" t="s">
        <v>143</v>
      </c>
    </row>
    <row r="41" spans="1:2" ht="15">
      <c r="A41" t="s">
        <v>144</v>
      </c>
      <c r="B41" t="s">
        <v>145</v>
      </c>
    </row>
    <row r="42" spans="1:2" ht="15">
      <c r="A42" t="s">
        <v>146</v>
      </c>
      <c r="B42" t="s">
        <v>147</v>
      </c>
    </row>
    <row r="43" spans="1:2" ht="15">
      <c r="A43" t="s">
        <v>148</v>
      </c>
      <c r="B43" t="s">
        <v>149</v>
      </c>
    </row>
    <row r="44" spans="1:2" ht="15">
      <c r="A44" t="s">
        <v>150</v>
      </c>
      <c r="B44" t="s">
        <v>151</v>
      </c>
    </row>
    <row r="45" spans="1:2" ht="15">
      <c r="A45" t="s">
        <v>152</v>
      </c>
      <c r="B45" t="s">
        <v>153</v>
      </c>
    </row>
    <row r="46" spans="1:2" ht="15">
      <c r="A46" t="s">
        <v>154</v>
      </c>
      <c r="B46" t="s">
        <v>155</v>
      </c>
    </row>
    <row r="47" spans="1:2" ht="15">
      <c r="A47" t="s">
        <v>156</v>
      </c>
      <c r="B47" t="s">
        <v>157</v>
      </c>
    </row>
    <row r="48" spans="1:2" ht="15">
      <c r="A48" t="s">
        <v>158</v>
      </c>
      <c r="B48" t="s">
        <v>159</v>
      </c>
    </row>
    <row r="49" spans="1:2" ht="15">
      <c r="A49" t="s">
        <v>160</v>
      </c>
      <c r="B49" t="s">
        <v>161</v>
      </c>
    </row>
    <row r="50" spans="1:2" ht="15">
      <c r="A50" t="s">
        <v>162</v>
      </c>
      <c r="B50" t="s">
        <v>163</v>
      </c>
    </row>
    <row r="51" spans="1:2" ht="15">
      <c r="A51" t="s">
        <v>164</v>
      </c>
      <c r="B51" t="s">
        <v>165</v>
      </c>
    </row>
    <row r="52" spans="1:2" ht="15">
      <c r="A52" t="s">
        <v>166</v>
      </c>
      <c r="B52" t="s">
        <v>167</v>
      </c>
    </row>
    <row r="53" spans="1:2" ht="15">
      <c r="A53" t="s">
        <v>168</v>
      </c>
      <c r="B53" t="s">
        <v>169</v>
      </c>
    </row>
    <row r="54" spans="1:2" ht="15">
      <c r="A54" t="s">
        <v>170</v>
      </c>
      <c r="B54" t="s">
        <v>171</v>
      </c>
    </row>
    <row r="55" spans="1:2" ht="15">
      <c r="A55" t="s">
        <v>172</v>
      </c>
      <c r="B55" t="s">
        <v>173</v>
      </c>
    </row>
    <row r="56" spans="1:2" ht="15">
      <c r="A56" t="s">
        <v>174</v>
      </c>
      <c r="B56" t="s">
        <v>175</v>
      </c>
    </row>
    <row r="57" spans="1:2" ht="15">
      <c r="A57" t="s">
        <v>176</v>
      </c>
      <c r="B57" t="s">
        <v>177</v>
      </c>
    </row>
    <row r="58" spans="1:2" ht="15">
      <c r="A58" t="s">
        <v>178</v>
      </c>
      <c r="B58" t="s">
        <v>179</v>
      </c>
    </row>
    <row r="59" spans="1:2" ht="15">
      <c r="A59" t="s">
        <v>180</v>
      </c>
      <c r="B59" t="s">
        <v>181</v>
      </c>
    </row>
    <row r="60" spans="1:2" ht="15">
      <c r="A60" t="s">
        <v>182</v>
      </c>
      <c r="B60" t="s">
        <v>183</v>
      </c>
    </row>
    <row r="61" spans="1:2" ht="15">
      <c r="A61" t="s">
        <v>184</v>
      </c>
      <c r="B61" t="s">
        <v>185</v>
      </c>
    </row>
    <row r="62" spans="1:2" ht="15">
      <c r="A62" t="s">
        <v>186</v>
      </c>
      <c r="B62" t="s">
        <v>187</v>
      </c>
    </row>
    <row r="63" spans="1:2" ht="15">
      <c r="A63" t="s">
        <v>188</v>
      </c>
      <c r="B63" t="s">
        <v>189</v>
      </c>
    </row>
    <row r="64" spans="1:2" ht="15">
      <c r="A64" t="s">
        <v>190</v>
      </c>
      <c r="B64" t="s">
        <v>191</v>
      </c>
    </row>
    <row r="65" spans="1:2" ht="15">
      <c r="A65" t="s">
        <v>192</v>
      </c>
      <c r="B65" t="s">
        <v>193</v>
      </c>
    </row>
    <row r="66" spans="1:2" ht="15">
      <c r="A66" t="s">
        <v>194</v>
      </c>
      <c r="B66" t="s">
        <v>195</v>
      </c>
    </row>
    <row r="67" spans="1:2" ht="15">
      <c r="A67" t="s">
        <v>196</v>
      </c>
      <c r="B67" t="s">
        <v>197</v>
      </c>
    </row>
    <row r="68" spans="1:2" ht="15">
      <c r="A68" t="s">
        <v>198</v>
      </c>
      <c r="B68" t="s">
        <v>199</v>
      </c>
    </row>
    <row r="69" spans="1:2" ht="15">
      <c r="A69" t="s">
        <v>200</v>
      </c>
      <c r="B69" t="s">
        <v>201</v>
      </c>
    </row>
    <row r="70" spans="1:2" ht="15">
      <c r="A70" t="s">
        <v>202</v>
      </c>
      <c r="B70" t="s">
        <v>203</v>
      </c>
    </row>
    <row r="71" spans="1:2" ht="15">
      <c r="A71" t="s">
        <v>204</v>
      </c>
      <c r="B71" t="s">
        <v>205</v>
      </c>
    </row>
    <row r="72" spans="1:2" ht="15">
      <c r="A72" t="s">
        <v>206</v>
      </c>
      <c r="B72" t="s">
        <v>207</v>
      </c>
    </row>
    <row r="73" spans="1:2" ht="15">
      <c r="A73" t="s">
        <v>208</v>
      </c>
      <c r="B73" t="s">
        <v>209</v>
      </c>
    </row>
    <row r="74" spans="1:2" ht="15">
      <c r="A74" t="s">
        <v>210</v>
      </c>
      <c r="B74" t="s">
        <v>211</v>
      </c>
    </row>
    <row r="75" spans="1:2" ht="15">
      <c r="A75" t="s">
        <v>212</v>
      </c>
      <c r="B75" t="s">
        <v>213</v>
      </c>
    </row>
    <row r="76" spans="1:2" ht="15">
      <c r="A76" t="s">
        <v>214</v>
      </c>
      <c r="B76" t="s">
        <v>215</v>
      </c>
    </row>
    <row r="77" spans="1:2" ht="15">
      <c r="A77" t="s">
        <v>216</v>
      </c>
      <c r="B77" t="s">
        <v>217</v>
      </c>
    </row>
    <row r="78" spans="1:2" ht="15">
      <c r="A78" t="s">
        <v>218</v>
      </c>
      <c r="B78" t="s">
        <v>219</v>
      </c>
    </row>
    <row r="79" spans="1:2" ht="15">
      <c r="A79" t="s">
        <v>220</v>
      </c>
      <c r="B79" t="s">
        <v>221</v>
      </c>
    </row>
    <row r="80" spans="1:2" ht="15">
      <c r="A80" t="s">
        <v>222</v>
      </c>
      <c r="B80" t="s">
        <v>223</v>
      </c>
    </row>
    <row r="81" spans="1:2" ht="15">
      <c r="A81" t="s">
        <v>224</v>
      </c>
      <c r="B81" t="s">
        <v>225</v>
      </c>
    </row>
    <row r="82" spans="1:2" ht="15">
      <c r="A82" t="s">
        <v>226</v>
      </c>
      <c r="B82" t="s">
        <v>227</v>
      </c>
    </row>
    <row r="83" spans="1:2" ht="15">
      <c r="A83" t="s">
        <v>228</v>
      </c>
      <c r="B83" t="s">
        <v>229</v>
      </c>
    </row>
    <row r="84" spans="1:2" ht="15">
      <c r="A84" t="s">
        <v>230</v>
      </c>
      <c r="B84" t="s">
        <v>231</v>
      </c>
    </row>
    <row r="85" spans="1:2" ht="15">
      <c r="A85" t="s">
        <v>232</v>
      </c>
      <c r="B85" t="s">
        <v>233</v>
      </c>
    </row>
    <row r="86" spans="1:2" ht="15">
      <c r="A86" t="s">
        <v>234</v>
      </c>
      <c r="B86" t="s">
        <v>235</v>
      </c>
    </row>
    <row r="87" spans="1:2" ht="15">
      <c r="A87" t="s">
        <v>236</v>
      </c>
      <c r="B87" t="s">
        <v>237</v>
      </c>
    </row>
    <row r="88" spans="1:2" ht="15">
      <c r="A88" t="s">
        <v>238</v>
      </c>
      <c r="B88" t="s">
        <v>239</v>
      </c>
    </row>
    <row r="89" spans="1:2" ht="15">
      <c r="A89" t="s">
        <v>240</v>
      </c>
      <c r="B89" t="s">
        <v>241</v>
      </c>
    </row>
    <row r="90" spans="1:2" ht="15">
      <c r="A90" t="s">
        <v>242</v>
      </c>
      <c r="B90" t="s">
        <v>243</v>
      </c>
    </row>
    <row r="91" spans="1:2" ht="15">
      <c r="A91" t="s">
        <v>244</v>
      </c>
      <c r="B91" t="s">
        <v>245</v>
      </c>
    </row>
    <row r="92" spans="1:2" ht="15">
      <c r="A92" t="s">
        <v>246</v>
      </c>
      <c r="B92" t="s">
        <v>247</v>
      </c>
    </row>
    <row r="93" spans="1:2" ht="15">
      <c r="A93" t="s">
        <v>248</v>
      </c>
      <c r="B93" t="s">
        <v>249</v>
      </c>
    </row>
    <row r="94" spans="1:2" ht="15">
      <c r="A94" t="s">
        <v>250</v>
      </c>
      <c r="B94" t="s">
        <v>251</v>
      </c>
    </row>
    <row r="95" spans="1:2" ht="15">
      <c r="A95" t="s">
        <v>252</v>
      </c>
      <c r="B95" t="s">
        <v>253</v>
      </c>
    </row>
    <row r="96" spans="1:2" ht="15">
      <c r="A96" t="s">
        <v>254</v>
      </c>
      <c r="B96" t="s">
        <v>255</v>
      </c>
    </row>
    <row r="97" spans="1:2" ht="15">
      <c r="A97" t="s">
        <v>256</v>
      </c>
      <c r="B97" t="s">
        <v>257</v>
      </c>
    </row>
    <row r="98" spans="1:2" ht="15">
      <c r="A98" t="s">
        <v>258</v>
      </c>
      <c r="B98" t="s">
        <v>259</v>
      </c>
    </row>
    <row r="99" spans="1:2" ht="15">
      <c r="A99" t="s">
        <v>260</v>
      </c>
      <c r="B99" t="s">
        <v>261</v>
      </c>
    </row>
    <row r="100" spans="1:2" ht="15">
      <c r="A100" t="s">
        <v>262</v>
      </c>
      <c r="B100" t="s">
        <v>263</v>
      </c>
    </row>
    <row r="101" spans="1:2" ht="15">
      <c r="A101" t="s">
        <v>264</v>
      </c>
      <c r="B101" t="s">
        <v>265</v>
      </c>
    </row>
    <row r="102" spans="1:2" ht="15">
      <c r="A102" t="s">
        <v>266</v>
      </c>
      <c r="B102" t="s">
        <v>267</v>
      </c>
    </row>
    <row r="103" spans="1:2" ht="15">
      <c r="A103" t="s">
        <v>268</v>
      </c>
      <c r="B103" t="s">
        <v>269</v>
      </c>
    </row>
    <row r="104" spans="1:2" ht="15">
      <c r="A104" t="s">
        <v>270</v>
      </c>
      <c r="B104" t="s">
        <v>271</v>
      </c>
    </row>
    <row r="105" spans="1:2" ht="15">
      <c r="A105" t="s">
        <v>272</v>
      </c>
      <c r="B105" t="s">
        <v>273</v>
      </c>
    </row>
    <row r="106" spans="1:2" ht="15">
      <c r="A106" t="s">
        <v>274</v>
      </c>
      <c r="B106" t="s">
        <v>275</v>
      </c>
    </row>
    <row r="107" spans="1:2" ht="15">
      <c r="A107" t="s">
        <v>276</v>
      </c>
      <c r="B107" t="s">
        <v>277</v>
      </c>
    </row>
    <row r="108" spans="1:2" ht="15">
      <c r="A108" t="s">
        <v>278</v>
      </c>
      <c r="B108" t="s">
        <v>279</v>
      </c>
    </row>
    <row r="109" spans="1:2" ht="15">
      <c r="A109" t="s">
        <v>280</v>
      </c>
      <c r="B109" t="s">
        <v>281</v>
      </c>
    </row>
    <row r="110" spans="1:2" ht="15">
      <c r="A110" t="s">
        <v>282</v>
      </c>
      <c r="B110" t="s">
        <v>283</v>
      </c>
    </row>
    <row r="111" spans="1:2" ht="15">
      <c r="A111" t="s">
        <v>284</v>
      </c>
      <c r="B111" t="s">
        <v>285</v>
      </c>
    </row>
    <row r="112" spans="1:2" ht="15">
      <c r="A112" t="s">
        <v>286</v>
      </c>
      <c r="B112" t="s">
        <v>287</v>
      </c>
    </row>
    <row r="113" spans="1:2" ht="15">
      <c r="A113" t="s">
        <v>288</v>
      </c>
      <c r="B113" t="s">
        <v>289</v>
      </c>
    </row>
    <row r="114" spans="1:2" ht="15">
      <c r="A114" t="s">
        <v>290</v>
      </c>
      <c r="B114" t="s">
        <v>291</v>
      </c>
    </row>
    <row r="115" spans="1:2" ht="15">
      <c r="A115" t="s">
        <v>292</v>
      </c>
      <c r="B115" t="s">
        <v>293</v>
      </c>
    </row>
    <row r="116" spans="1:2" ht="15">
      <c r="A116" t="s">
        <v>294</v>
      </c>
      <c r="B116" t="s">
        <v>295</v>
      </c>
    </row>
    <row r="117" spans="1:2" ht="15">
      <c r="A117" t="s">
        <v>296</v>
      </c>
      <c r="B117" t="s">
        <v>297</v>
      </c>
    </row>
    <row r="118" spans="1:2" ht="15">
      <c r="A118" t="s">
        <v>298</v>
      </c>
      <c r="B118" t="s">
        <v>299</v>
      </c>
    </row>
    <row r="119" spans="1:2" ht="15">
      <c r="A119" t="s">
        <v>300</v>
      </c>
      <c r="B119" t="s">
        <v>301</v>
      </c>
    </row>
    <row r="120" spans="1:2" ht="15">
      <c r="A120" t="s">
        <v>302</v>
      </c>
      <c r="B120" t="s">
        <v>303</v>
      </c>
    </row>
    <row r="121" spans="1:2" ht="15">
      <c r="A121" t="s">
        <v>304</v>
      </c>
      <c r="B121" t="s">
        <v>305</v>
      </c>
    </row>
    <row r="122" spans="1:2" ht="15">
      <c r="A122" t="s">
        <v>306</v>
      </c>
      <c r="B122" t="s">
        <v>307</v>
      </c>
    </row>
    <row r="123" spans="1:2" ht="15">
      <c r="A123" t="s">
        <v>308</v>
      </c>
      <c r="B123" t="s">
        <v>309</v>
      </c>
    </row>
    <row r="124" spans="1:2" ht="15">
      <c r="A124" t="s">
        <v>310</v>
      </c>
      <c r="B124" t="s">
        <v>311</v>
      </c>
    </row>
    <row r="125" spans="1:2" ht="15">
      <c r="A125" t="s">
        <v>312</v>
      </c>
      <c r="B125" t="s">
        <v>313</v>
      </c>
    </row>
    <row r="126" spans="1:2" ht="15">
      <c r="A126" t="s">
        <v>314</v>
      </c>
      <c r="B126" t="s">
        <v>315</v>
      </c>
    </row>
    <row r="127" spans="1:2" ht="15">
      <c r="A127" t="s">
        <v>316</v>
      </c>
      <c r="B127" t="s">
        <v>317</v>
      </c>
    </row>
    <row r="128" spans="1:2" ht="15">
      <c r="A128" t="s">
        <v>318</v>
      </c>
      <c r="B128" t="s">
        <v>319</v>
      </c>
    </row>
    <row r="129" spans="1:2" ht="15">
      <c r="A129" t="s">
        <v>320</v>
      </c>
      <c r="B129" t="s">
        <v>321</v>
      </c>
    </row>
    <row r="130" spans="1:2" ht="15">
      <c r="A130" t="s">
        <v>322</v>
      </c>
      <c r="B130" t="s">
        <v>323</v>
      </c>
    </row>
    <row r="131" spans="1:2" ht="15">
      <c r="A131" t="s">
        <v>324</v>
      </c>
      <c r="B131" t="s">
        <v>325</v>
      </c>
    </row>
    <row r="132" spans="1:2" ht="15">
      <c r="A132" t="s">
        <v>326</v>
      </c>
      <c r="B132" t="s">
        <v>327</v>
      </c>
    </row>
    <row r="133" spans="1:2" ht="15">
      <c r="A133" t="s">
        <v>328</v>
      </c>
      <c r="B133" t="s">
        <v>329</v>
      </c>
    </row>
    <row r="134" spans="1:2" ht="15">
      <c r="A134" t="s">
        <v>330</v>
      </c>
      <c r="B134" t="s">
        <v>331</v>
      </c>
    </row>
    <row r="135" spans="1:2" ht="15">
      <c r="A135" t="s">
        <v>332</v>
      </c>
      <c r="B135" t="s">
        <v>333</v>
      </c>
    </row>
    <row r="136" spans="1:2" ht="15">
      <c r="A136" t="s">
        <v>334</v>
      </c>
      <c r="B136" t="s">
        <v>335</v>
      </c>
    </row>
    <row r="137" spans="1:2" ht="15">
      <c r="A137" t="s">
        <v>336</v>
      </c>
      <c r="B137" t="s">
        <v>337</v>
      </c>
    </row>
    <row r="138" spans="1:2" ht="15">
      <c r="A138" t="s">
        <v>338</v>
      </c>
      <c r="B138" t="s">
        <v>339</v>
      </c>
    </row>
    <row r="139" spans="1:2" ht="15">
      <c r="A139" t="s">
        <v>340</v>
      </c>
      <c r="B139" t="s">
        <v>341</v>
      </c>
    </row>
    <row r="140" spans="1:2" ht="15">
      <c r="A140" t="s">
        <v>342</v>
      </c>
      <c r="B140" t="s">
        <v>343</v>
      </c>
    </row>
    <row r="141" spans="1:2" ht="15">
      <c r="A141" t="s">
        <v>344</v>
      </c>
      <c r="B141" t="s">
        <v>345</v>
      </c>
    </row>
    <row r="142" spans="1:2" ht="15">
      <c r="A142" t="s">
        <v>346</v>
      </c>
      <c r="B142" t="s">
        <v>347</v>
      </c>
    </row>
    <row r="143" spans="1:2" ht="15">
      <c r="A143" t="s">
        <v>348</v>
      </c>
      <c r="B143" t="s">
        <v>349</v>
      </c>
    </row>
    <row r="144" spans="1:2" ht="15">
      <c r="A144" t="s">
        <v>350</v>
      </c>
      <c r="B144" t="s">
        <v>351</v>
      </c>
    </row>
    <row r="145" spans="1:2" ht="15">
      <c r="A145" t="s">
        <v>352</v>
      </c>
      <c r="B145" t="s">
        <v>353</v>
      </c>
    </row>
    <row r="146" spans="1:2" ht="15">
      <c r="A146" t="s">
        <v>354</v>
      </c>
      <c r="B146" t="s">
        <v>355</v>
      </c>
    </row>
    <row r="147" spans="1:2" ht="15">
      <c r="A147" t="s">
        <v>356</v>
      </c>
      <c r="B147" t="s">
        <v>357</v>
      </c>
    </row>
    <row r="148" spans="1:2" ht="15">
      <c r="A148" t="s">
        <v>358</v>
      </c>
      <c r="B148" t="s">
        <v>359</v>
      </c>
    </row>
    <row r="149" spans="1:2" ht="15">
      <c r="A149" t="s">
        <v>360</v>
      </c>
      <c r="B149" t="s">
        <v>361</v>
      </c>
    </row>
    <row r="150" spans="1:2" ht="15">
      <c r="A150" t="s">
        <v>362</v>
      </c>
      <c r="B150" t="s">
        <v>363</v>
      </c>
    </row>
    <row r="151" spans="1:2" ht="15">
      <c r="A151" t="s">
        <v>364</v>
      </c>
      <c r="B151" t="s">
        <v>365</v>
      </c>
    </row>
    <row r="152" spans="1:2" ht="15">
      <c r="A152" t="s">
        <v>366</v>
      </c>
      <c r="B152" t="s">
        <v>367</v>
      </c>
    </row>
    <row r="153" spans="1:2" ht="15">
      <c r="A153" t="s">
        <v>368</v>
      </c>
      <c r="B153" t="s">
        <v>369</v>
      </c>
    </row>
    <row r="154" spans="1:2" ht="15">
      <c r="A154" t="s">
        <v>370</v>
      </c>
      <c r="B154" t="s">
        <v>371</v>
      </c>
    </row>
    <row r="155" spans="1:2" ht="15">
      <c r="A155" t="s">
        <v>372</v>
      </c>
      <c r="B155" t="s">
        <v>373</v>
      </c>
    </row>
    <row r="156" spans="1:2" ht="15">
      <c r="A156" t="s">
        <v>374</v>
      </c>
      <c r="B156" t="s">
        <v>375</v>
      </c>
    </row>
    <row r="157" spans="1:2" ht="15">
      <c r="A157" t="s">
        <v>376</v>
      </c>
      <c r="B157" t="s">
        <v>377</v>
      </c>
    </row>
    <row r="158" spans="1:2" ht="15">
      <c r="A158" t="s">
        <v>378</v>
      </c>
      <c r="B158" t="s">
        <v>379</v>
      </c>
    </row>
    <row r="159" spans="1:2" ht="15">
      <c r="A159" t="s">
        <v>380</v>
      </c>
      <c r="B159" t="s">
        <v>381</v>
      </c>
    </row>
    <row r="160" spans="1:2" ht="15">
      <c r="A160" t="s">
        <v>382</v>
      </c>
      <c r="B160" t="s">
        <v>383</v>
      </c>
    </row>
    <row r="161" spans="1:2" ht="15">
      <c r="A161" t="s">
        <v>384</v>
      </c>
      <c r="B161" t="s">
        <v>385</v>
      </c>
    </row>
    <row r="162" spans="1:2" ht="15">
      <c r="A162" t="s">
        <v>386</v>
      </c>
      <c r="B162" t="s">
        <v>387</v>
      </c>
    </row>
    <row r="163" spans="1:2" ht="15">
      <c r="A163" t="s">
        <v>388</v>
      </c>
      <c r="B163" t="s">
        <v>389</v>
      </c>
    </row>
    <row r="164" spans="1:2" ht="15">
      <c r="A164" t="s">
        <v>390</v>
      </c>
      <c r="B164" t="s">
        <v>391</v>
      </c>
    </row>
    <row r="165" spans="1:2" ht="15">
      <c r="A165" t="s">
        <v>392</v>
      </c>
      <c r="B165" t="s">
        <v>393</v>
      </c>
    </row>
    <row r="166" spans="1:2" ht="15">
      <c r="A166" t="s">
        <v>394</v>
      </c>
      <c r="B166" t="s">
        <v>395</v>
      </c>
    </row>
    <row r="167" spans="1:2" ht="15">
      <c r="A167" t="s">
        <v>396</v>
      </c>
      <c r="B167" t="s">
        <v>397</v>
      </c>
    </row>
    <row r="168" spans="1:2" ht="15">
      <c r="A168" t="s">
        <v>398</v>
      </c>
      <c r="B168" t="s">
        <v>399</v>
      </c>
    </row>
    <row r="169" spans="1:2" ht="15">
      <c r="A169" t="s">
        <v>400</v>
      </c>
      <c r="B169" t="s">
        <v>401</v>
      </c>
    </row>
    <row r="170" spans="1:2" ht="15">
      <c r="A170" t="s">
        <v>402</v>
      </c>
      <c r="B170" t="s">
        <v>403</v>
      </c>
    </row>
    <row r="171" spans="1:2" ht="15">
      <c r="A171" t="s">
        <v>404</v>
      </c>
      <c r="B171" t="s">
        <v>405</v>
      </c>
    </row>
    <row r="172" spans="1:2" ht="15">
      <c r="A172" t="s">
        <v>406</v>
      </c>
      <c r="B172" t="s">
        <v>407</v>
      </c>
    </row>
    <row r="173" spans="1:2" ht="15">
      <c r="A173" t="s">
        <v>408</v>
      </c>
      <c r="B173" t="s">
        <v>409</v>
      </c>
    </row>
    <row r="174" spans="1:2" ht="15">
      <c r="A174" t="s">
        <v>410</v>
      </c>
      <c r="B174" t="s">
        <v>411</v>
      </c>
    </row>
    <row r="175" spans="1:2" ht="15">
      <c r="A175" t="s">
        <v>412</v>
      </c>
      <c r="B175" t="s">
        <v>413</v>
      </c>
    </row>
    <row r="176" spans="1:2" ht="15">
      <c r="A176" t="s">
        <v>414</v>
      </c>
      <c r="B176" t="s">
        <v>415</v>
      </c>
    </row>
    <row r="177" spans="1:2" ht="15">
      <c r="A177" t="s">
        <v>416</v>
      </c>
      <c r="B177" t="s">
        <v>417</v>
      </c>
    </row>
    <row r="178" spans="1:2" ht="15">
      <c r="A178" t="s">
        <v>418</v>
      </c>
      <c r="B178" t="s">
        <v>419</v>
      </c>
    </row>
    <row r="179" spans="1:2" ht="15">
      <c r="A179" t="s">
        <v>420</v>
      </c>
      <c r="B179" t="s">
        <v>421</v>
      </c>
    </row>
    <row r="180" spans="1:2" ht="15">
      <c r="A180" t="s">
        <v>422</v>
      </c>
      <c r="B180" t="s">
        <v>423</v>
      </c>
    </row>
    <row r="181" spans="1:2" ht="15">
      <c r="A181" t="s">
        <v>424</v>
      </c>
      <c r="B181" t="s">
        <v>425</v>
      </c>
    </row>
    <row r="182" spans="1:2" ht="15">
      <c r="A182" t="s">
        <v>426</v>
      </c>
      <c r="B182" t="s">
        <v>427</v>
      </c>
    </row>
    <row r="183" spans="1:2" ht="15">
      <c r="A183" t="s">
        <v>428</v>
      </c>
      <c r="B183" t="s">
        <v>429</v>
      </c>
    </row>
    <row r="184" spans="1:2" ht="15">
      <c r="A184" t="s">
        <v>430</v>
      </c>
      <c r="B184" t="s">
        <v>431</v>
      </c>
    </row>
    <row r="185" spans="1:2" ht="15">
      <c r="A185" t="s">
        <v>432</v>
      </c>
      <c r="B185" t="s">
        <v>433</v>
      </c>
    </row>
    <row r="186" spans="1:2" ht="15">
      <c r="A186" t="s">
        <v>434</v>
      </c>
      <c r="B186" t="s">
        <v>435</v>
      </c>
    </row>
    <row r="187" spans="1:2" ht="15">
      <c r="A187" t="s">
        <v>436</v>
      </c>
      <c r="B187" t="s">
        <v>437</v>
      </c>
    </row>
    <row r="188" spans="1:2" ht="15">
      <c r="A188" t="s">
        <v>438</v>
      </c>
      <c r="B188" t="s">
        <v>439</v>
      </c>
    </row>
    <row r="189" spans="1:2" ht="15">
      <c r="A189" t="s">
        <v>440</v>
      </c>
      <c r="B189" t="s">
        <v>441</v>
      </c>
    </row>
    <row r="190" spans="1:2" ht="15">
      <c r="A190" t="s">
        <v>442</v>
      </c>
      <c r="B190" t="s">
        <v>443</v>
      </c>
    </row>
    <row r="191" spans="1:2" ht="15">
      <c r="A191" t="s">
        <v>444</v>
      </c>
      <c r="B191" t="s">
        <v>445</v>
      </c>
    </row>
    <row r="192" spans="1:2" ht="15">
      <c r="A192" t="s">
        <v>446</v>
      </c>
      <c r="B192" t="s">
        <v>447</v>
      </c>
    </row>
    <row r="193" spans="1:2" ht="15">
      <c r="A193" t="s">
        <v>448</v>
      </c>
      <c r="B193" t="s">
        <v>449</v>
      </c>
    </row>
    <row r="194" spans="1:2" ht="15">
      <c r="A194" t="s">
        <v>450</v>
      </c>
      <c r="B194" t="s">
        <v>451</v>
      </c>
    </row>
    <row r="195" spans="1:2" ht="15">
      <c r="A195" t="s">
        <v>452</v>
      </c>
      <c r="B195" t="s">
        <v>453</v>
      </c>
    </row>
    <row r="196" spans="1:2" ht="15">
      <c r="A196" t="s">
        <v>454</v>
      </c>
      <c r="B196" t="s">
        <v>455</v>
      </c>
    </row>
    <row r="197" spans="1:2" ht="15">
      <c r="A197" t="s">
        <v>456</v>
      </c>
      <c r="B197" t="s">
        <v>457</v>
      </c>
    </row>
    <row r="198" spans="1:2" ht="15">
      <c r="A198" t="s">
        <v>458</v>
      </c>
      <c r="B198" t="s">
        <v>459</v>
      </c>
    </row>
    <row r="199" spans="1:2" ht="15">
      <c r="A199" t="s">
        <v>460</v>
      </c>
      <c r="B199" t="s">
        <v>461</v>
      </c>
    </row>
    <row r="200" spans="1:2" ht="15">
      <c r="A200" t="s">
        <v>462</v>
      </c>
      <c r="B200" t="s">
        <v>463</v>
      </c>
    </row>
    <row r="201" spans="1:2" ht="15">
      <c r="A201" t="s">
        <v>464</v>
      </c>
      <c r="B201" t="s">
        <v>465</v>
      </c>
    </row>
    <row r="202" spans="1:2" ht="15">
      <c r="A202" t="s">
        <v>466</v>
      </c>
      <c r="B202" t="s">
        <v>467</v>
      </c>
    </row>
    <row r="203" spans="1:2" ht="15">
      <c r="A203" t="s">
        <v>468</v>
      </c>
      <c r="B203" t="s">
        <v>469</v>
      </c>
    </row>
    <row r="204" spans="1:2" ht="15">
      <c r="A204" t="s">
        <v>470</v>
      </c>
      <c r="B204" t="s">
        <v>471</v>
      </c>
    </row>
    <row r="205" spans="1:2" ht="15">
      <c r="A205" t="s">
        <v>472</v>
      </c>
      <c r="B205" t="s">
        <v>473</v>
      </c>
    </row>
    <row r="206" spans="1:2" ht="15">
      <c r="A206" t="s">
        <v>474</v>
      </c>
      <c r="B206" t="s">
        <v>475</v>
      </c>
    </row>
    <row r="207" spans="1:2" ht="15">
      <c r="A207" t="s">
        <v>476</v>
      </c>
      <c r="B207" t="s">
        <v>477</v>
      </c>
    </row>
    <row r="208" spans="1:2" ht="15">
      <c r="A208" t="s">
        <v>478</v>
      </c>
      <c r="B208" t="s">
        <v>479</v>
      </c>
    </row>
    <row r="209" spans="1:2" ht="15">
      <c r="A209" t="s">
        <v>480</v>
      </c>
      <c r="B209" t="s">
        <v>481</v>
      </c>
    </row>
    <row r="210" spans="1:2" ht="15">
      <c r="A210" t="s">
        <v>482</v>
      </c>
      <c r="B210" t="s">
        <v>483</v>
      </c>
    </row>
    <row r="211" spans="1:2" ht="15">
      <c r="A211" t="s">
        <v>484</v>
      </c>
      <c r="B211" t="s">
        <v>485</v>
      </c>
    </row>
    <row r="212" spans="1:2" ht="15">
      <c r="A212" t="s">
        <v>486</v>
      </c>
      <c r="B212" t="s">
        <v>487</v>
      </c>
    </row>
    <row r="213" spans="1:2" ht="15">
      <c r="A213" t="s">
        <v>488</v>
      </c>
      <c r="B213" t="s">
        <v>489</v>
      </c>
    </row>
    <row r="214" spans="1:2" ht="15">
      <c r="A214" t="s">
        <v>490</v>
      </c>
      <c r="B214" t="s">
        <v>491</v>
      </c>
    </row>
    <row r="215" spans="1:2" ht="15">
      <c r="A215" t="s">
        <v>492</v>
      </c>
      <c r="B215" t="s">
        <v>493</v>
      </c>
    </row>
    <row r="216" spans="1:2" ht="15">
      <c r="A216" t="s">
        <v>494</v>
      </c>
      <c r="B216" t="s">
        <v>495</v>
      </c>
    </row>
    <row r="217" spans="1:2" ht="15">
      <c r="A217" t="s">
        <v>496</v>
      </c>
      <c r="B217" t="s">
        <v>497</v>
      </c>
    </row>
    <row r="218" spans="1:2" ht="15">
      <c r="A218" t="s">
        <v>498</v>
      </c>
      <c r="B218" t="s">
        <v>499</v>
      </c>
    </row>
    <row r="219" spans="1:2" ht="15">
      <c r="A219" t="s">
        <v>500</v>
      </c>
      <c r="B219" t="s">
        <v>501</v>
      </c>
    </row>
    <row r="220" spans="1:2" ht="15">
      <c r="A220" t="s">
        <v>502</v>
      </c>
      <c r="B220" t="s">
        <v>503</v>
      </c>
    </row>
    <row r="221" spans="1:2" ht="15">
      <c r="A221" t="s">
        <v>504</v>
      </c>
      <c r="B221" t="s">
        <v>505</v>
      </c>
    </row>
    <row r="222" spans="1:2" ht="15">
      <c r="A222" t="s">
        <v>506</v>
      </c>
      <c r="B222" t="s">
        <v>507</v>
      </c>
    </row>
    <row r="223" spans="1:2" ht="15">
      <c r="A223" t="s">
        <v>508</v>
      </c>
      <c r="B223" t="s">
        <v>509</v>
      </c>
    </row>
    <row r="224" spans="1:2" ht="15">
      <c r="A224" t="s">
        <v>510</v>
      </c>
      <c r="B224" t="s">
        <v>511</v>
      </c>
    </row>
    <row r="225" spans="1:2" ht="15">
      <c r="A225" t="s">
        <v>512</v>
      </c>
      <c r="B225" t="s">
        <v>513</v>
      </c>
    </row>
    <row r="226" spans="1:2" ht="15">
      <c r="A226" t="s">
        <v>514</v>
      </c>
      <c r="B226" t="s">
        <v>515</v>
      </c>
    </row>
    <row r="227" spans="1:2" ht="15">
      <c r="A227" t="s">
        <v>516</v>
      </c>
      <c r="B227" t="s">
        <v>517</v>
      </c>
    </row>
    <row r="228" spans="1:2" ht="15">
      <c r="A228" t="s">
        <v>518</v>
      </c>
      <c r="B228" t="s">
        <v>519</v>
      </c>
    </row>
    <row r="229" spans="1:2" ht="15">
      <c r="A229" t="s">
        <v>520</v>
      </c>
      <c r="B229" t="s">
        <v>521</v>
      </c>
    </row>
    <row r="230" spans="1:2" ht="15">
      <c r="A230" t="s">
        <v>522</v>
      </c>
      <c r="B230" t="s">
        <v>523</v>
      </c>
    </row>
    <row r="231" spans="1:2" ht="15">
      <c r="A231" t="s">
        <v>524</v>
      </c>
      <c r="B231" t="s">
        <v>525</v>
      </c>
    </row>
    <row r="232" spans="1:2" ht="15">
      <c r="A232" t="s">
        <v>526</v>
      </c>
      <c r="B232" t="s">
        <v>527</v>
      </c>
    </row>
    <row r="233" spans="1:2" ht="15">
      <c r="A233" t="s">
        <v>528</v>
      </c>
      <c r="B233" t="s">
        <v>529</v>
      </c>
    </row>
    <row r="234" spans="1:2" ht="15">
      <c r="A234" t="s">
        <v>530</v>
      </c>
      <c r="B234" t="s">
        <v>531</v>
      </c>
    </row>
    <row r="235" spans="1:2" ht="15">
      <c r="A235" t="s">
        <v>532</v>
      </c>
      <c r="B235" t="s">
        <v>533</v>
      </c>
    </row>
    <row r="236" spans="1:2" ht="15">
      <c r="A236" t="s">
        <v>534</v>
      </c>
      <c r="B236" t="s">
        <v>535</v>
      </c>
    </row>
    <row r="237" spans="1:2" ht="15">
      <c r="A237" t="s">
        <v>536</v>
      </c>
      <c r="B237" t="s">
        <v>537</v>
      </c>
    </row>
    <row r="238" spans="1:2" ht="15">
      <c r="A238" t="s">
        <v>538</v>
      </c>
      <c r="B238" t="s">
        <v>539</v>
      </c>
    </row>
    <row r="239" spans="1:2" ht="15">
      <c r="A239" t="s">
        <v>540</v>
      </c>
      <c r="B239" t="s">
        <v>541</v>
      </c>
    </row>
    <row r="240" spans="1:2" ht="15">
      <c r="A240" t="s">
        <v>542</v>
      </c>
      <c r="B240" t="s">
        <v>543</v>
      </c>
    </row>
    <row r="241" spans="1:2" ht="15">
      <c r="A241" t="s">
        <v>544</v>
      </c>
      <c r="B241" t="s">
        <v>545</v>
      </c>
    </row>
    <row r="242" spans="1:2" ht="15">
      <c r="A242" t="s">
        <v>546</v>
      </c>
      <c r="B242" t="s">
        <v>547</v>
      </c>
    </row>
    <row r="243" spans="1:2" ht="15">
      <c r="A243" t="s">
        <v>548</v>
      </c>
      <c r="B243" t="s">
        <v>549</v>
      </c>
    </row>
    <row r="244" spans="1:2" ht="15">
      <c r="A244" t="s">
        <v>550</v>
      </c>
      <c r="B244" t="s">
        <v>551</v>
      </c>
    </row>
    <row r="245" spans="1:2" ht="15">
      <c r="A245" t="s">
        <v>552</v>
      </c>
      <c r="B245" t="s">
        <v>553</v>
      </c>
    </row>
    <row r="246" spans="1:2" ht="15">
      <c r="A246" t="s">
        <v>554</v>
      </c>
      <c r="B246" t="s">
        <v>555</v>
      </c>
    </row>
    <row r="247" spans="1:2" ht="15">
      <c r="A247" t="s">
        <v>556</v>
      </c>
      <c r="B247" t="s">
        <v>557</v>
      </c>
    </row>
  </sheetData>
  <sheetProtection password="B9E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Firona Roth</dc:creator>
  <cp:keywords/>
  <dc:description/>
  <cp:lastModifiedBy>Firona Roth</cp:lastModifiedBy>
  <dcterms:created xsi:type="dcterms:W3CDTF">2017-03-27T08:59:56Z</dcterms:created>
  <dcterms:modified xsi:type="dcterms:W3CDTF">2017-04-11T15:27:34Z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