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19155" windowHeight="11955" activeTab="0"/>
  </bookViews>
  <sheets>
    <sheet name="Guidance" sheetId="1" r:id="rId1"/>
    <sheet name="Data entry sheet" sheetId="2" r:id="rId2"/>
    <sheet name="Response rates" sheetId="3" r:id="rId3"/>
    <sheet name="Names lookup" sheetId="4" state="hidden" r:id="rId4"/>
  </sheets>
  <definedNames/>
  <calcPr fullCalcOnLoad="1"/>
</workbook>
</file>

<file path=xl/sharedStrings.xml><?xml version="1.0" encoding="utf-8"?>
<sst xmlns="http://schemas.openxmlformats.org/spreadsheetml/2006/main" count="196" uniqueCount="192">
  <si>
    <t>DoH_Code</t>
  </si>
  <si>
    <t>Trust_Name</t>
  </si>
  <si>
    <t>Total_N</t>
  </si>
  <si>
    <t>Mailing_One</t>
  </si>
  <si>
    <t>Mailing_Two</t>
  </si>
  <si>
    <t>Mailing_Three</t>
  </si>
  <si>
    <t>Report_No</t>
  </si>
  <si>
    <t>Report_Code</t>
  </si>
  <si>
    <t>Date</t>
  </si>
  <si>
    <t>Outcome1</t>
  </si>
  <si>
    <t>Outcome2</t>
  </si>
  <si>
    <t>Outcome3</t>
  </si>
  <si>
    <t>Outcome4</t>
  </si>
  <si>
    <t>Outcome5</t>
  </si>
  <si>
    <t>Outcome6</t>
  </si>
  <si>
    <t>N_Calls</t>
  </si>
  <si>
    <t>N_Completed</t>
  </si>
  <si>
    <t>L_Calls</t>
  </si>
  <si>
    <t>L_Completed</t>
  </si>
  <si>
    <t>Introduction:</t>
  </si>
  <si>
    <t>Using this spreadsheet:</t>
  </si>
  <si>
    <t xml:space="preserve">All trusts conducting fieldwork for the survey in-house are asked to use this spreadsheet to enter weekly monitoring data.  The data should be entered in the 'Data Entry Sheet', and you only need to complete one row of this sheet each week.  </t>
  </si>
  <si>
    <t xml:space="preserve">NOTE: Columns shown in blue on the data entry sheet are filled in automatically - you do not need to enter anything into these cells. </t>
  </si>
  <si>
    <r>
      <t>J - Outcome1</t>
    </r>
    <r>
      <rPr>
        <sz val="10"/>
        <rFont val="Arial"/>
        <family val="2"/>
      </rPr>
      <t xml:space="preserve"> - number of questionnaires returned completed</t>
    </r>
  </si>
  <si>
    <r>
      <t>K - Outcome2</t>
    </r>
    <r>
      <rPr>
        <sz val="10"/>
        <rFont val="Arial"/>
        <family val="2"/>
      </rPr>
      <t xml:space="preserve"> - number of questionnaires returned undelivered</t>
    </r>
  </si>
  <si>
    <r>
      <t>L - Outcome3</t>
    </r>
    <r>
      <rPr>
        <sz val="10"/>
        <rFont val="Arial"/>
        <family val="2"/>
      </rPr>
      <t xml:space="preserve"> - number of sample members reported as having died</t>
    </r>
  </si>
  <si>
    <r>
      <t xml:space="preserve">M - Outcome4 </t>
    </r>
    <r>
      <rPr>
        <sz val="10"/>
        <rFont val="Arial"/>
        <family val="2"/>
      </rPr>
      <t>- number of sample members opting out of the survey or returning blank questionnaires</t>
    </r>
  </si>
  <si>
    <r>
      <t>N - Outcome5</t>
    </r>
    <r>
      <rPr>
        <sz val="10"/>
        <rFont val="Arial"/>
        <family val="2"/>
      </rPr>
      <t xml:space="preserve"> - number of sample members ineligible for participation in the survey</t>
    </r>
  </si>
  <si>
    <r>
      <t>O - Outcome6</t>
    </r>
    <r>
      <rPr>
        <sz val="10"/>
        <rFont val="Arial"/>
        <family val="2"/>
      </rPr>
      <t xml:space="preserve"> - number of sample members from whom no response has been received - </t>
    </r>
    <r>
      <rPr>
        <i/>
        <sz val="10"/>
        <rFont val="Arial"/>
        <family val="2"/>
      </rPr>
      <t>this will be calculated automatically</t>
    </r>
  </si>
  <si>
    <r>
      <t xml:space="preserve">P - N_Calls </t>
    </r>
    <r>
      <rPr>
        <sz val="10"/>
        <rFont val="Arial"/>
        <family val="2"/>
      </rPr>
      <t>- total number of helpline calls received (this should include calls listed below)</t>
    </r>
  </si>
  <si>
    <r>
      <t>Q - N_Completed</t>
    </r>
    <r>
      <rPr>
        <sz val="10"/>
        <rFont val="Arial"/>
        <family val="2"/>
      </rPr>
      <t xml:space="preserve"> - total number of questionnaires completed over the telephone (this should include completions via translation services)</t>
    </r>
  </si>
  <si>
    <r>
      <t>R - L_Calls</t>
    </r>
    <r>
      <rPr>
        <sz val="10"/>
        <rFont val="Arial"/>
        <family val="2"/>
      </rPr>
      <t xml:space="preserve"> - total number of helpline calls requiring translation services (this should include completions via translation services)</t>
    </r>
  </si>
  <si>
    <r>
      <t>S - L_Completed</t>
    </r>
    <r>
      <rPr>
        <sz val="10"/>
        <rFont val="Arial"/>
        <family val="2"/>
      </rPr>
      <t xml:space="preserve"> - number of questionnaires completed over the telephone with the assistance of a translator/interpreter</t>
    </r>
  </si>
  <si>
    <t>Please note that the data entry sheet is set up to alert you if data is entered incorrectly - since all data being entered should be cumulative, cells are highlighted in red if the number given is lower than the corresponding value for the previous week.  If any cells turn red, please double-check the data.</t>
  </si>
  <si>
    <t>The 'Response rates' sheet</t>
  </si>
  <si>
    <r>
      <t xml:space="preserve">In order to help you keep track of your trust's response rate and outcome trends, this workbook also includes a sheet named 'Response rates' which will automatically generate a summary table and graph of returns to date.  </t>
    </r>
    <r>
      <rPr>
        <b/>
        <sz val="10"/>
        <rFont val="Arial"/>
        <family val="2"/>
      </rPr>
      <t>You do not need to enter anything on this sheet</t>
    </r>
    <r>
      <rPr>
        <sz val="10"/>
        <rFont val="Arial"/>
        <family val="2"/>
      </rPr>
      <t xml:space="preserve"> - all of the data will be taken automatically from the 'Data Entry Sheet' - but you may find it useful as the survey progresses.  The 'Response rates' sheet will start to function once you have entered the first row of data in the 'Data Entry Sheet'.</t>
    </r>
  </si>
  <si>
    <t>Submitting weekly monitoring reports to the Co-ordination Centre:</t>
  </si>
  <si>
    <t>Further information:</t>
  </si>
  <si>
    <t>Contact us:</t>
  </si>
  <si>
    <t>If you have any problems, concerns, or queries regarding this document or submitting weekly monitoring data then please feel free to get in touch with the Co-ordination Centre either by phone or by e-mail.  We can be contacted at:</t>
  </si>
  <si>
    <r>
      <t xml:space="preserve">Telephone: </t>
    </r>
    <r>
      <rPr>
        <b/>
        <sz val="10"/>
        <rFont val="Arial"/>
        <family val="2"/>
      </rPr>
      <t>+44(0)1865 208 127</t>
    </r>
  </si>
  <si>
    <t>Organisation Name</t>
  </si>
  <si>
    <t>5QT</t>
  </si>
  <si>
    <t>Trust:</t>
  </si>
  <si>
    <t>Report Number</t>
  </si>
  <si>
    <t>Date of report</t>
  </si>
  <si>
    <t>Number of units with outcome:</t>
  </si>
  <si>
    <t>1 (returned completed)</t>
  </si>
  <si>
    <t>2 (undelivered/ moved house)</t>
  </si>
  <si>
    <t>3 (deceased)</t>
  </si>
  <si>
    <t>4 (too ill/opt-out)</t>
  </si>
  <si>
    <t>5 (ineligible)</t>
  </si>
  <si>
    <t>6 (unknown)</t>
  </si>
  <si>
    <t>Adjusted              response rate</t>
  </si>
  <si>
    <t>Number of calls:</t>
  </si>
  <si>
    <t>Received</t>
  </si>
  <si>
    <t>Leading to completion</t>
  </si>
  <si>
    <t>Requiring translation</t>
  </si>
  <si>
    <t>Completed via translator</t>
  </si>
  <si>
    <r>
      <rPr>
        <b/>
        <i/>
        <u val="single"/>
        <sz val="10"/>
        <rFont val="Arial"/>
        <family val="2"/>
      </rPr>
      <t xml:space="preserve">Please note: </t>
    </r>
    <r>
      <rPr>
        <i/>
        <sz val="10"/>
        <rFont val="Arial"/>
        <family val="2"/>
      </rPr>
      <t>Cells shaded red in the above table indicate that data has been entered incorrectly - if this happens, please check the information on the Data Entry Sheet.</t>
    </r>
  </si>
  <si>
    <t>DH code</t>
  </si>
  <si>
    <t>TAD</t>
  </si>
  <si>
    <t>Bradford District Care Trust</t>
  </si>
  <si>
    <t>TAE</t>
  </si>
  <si>
    <t>Manchester Mental Health and Social Care Trust</t>
  </si>
  <si>
    <t>TAF</t>
  </si>
  <si>
    <t>Camden and Islington NHS Foundation Trust</t>
  </si>
  <si>
    <t>TAH</t>
  </si>
  <si>
    <t>Sheffield Health and Social Care NHS Foundation Trust</t>
  </si>
  <si>
    <t>TAJ</t>
  </si>
  <si>
    <t>Black Country Partnership NHS Foundation Trust</t>
  </si>
  <si>
    <t>R1A</t>
  </si>
  <si>
    <t>Worcestershire Health and Care NHS Trust</t>
  </si>
  <si>
    <t>RHA</t>
  </si>
  <si>
    <t>Nottinghamshire Healthcare NHS Trust</t>
  </si>
  <si>
    <t>RKL</t>
  </si>
  <si>
    <t>West London Mental Health NHS Trust</t>
  </si>
  <si>
    <t>RLY</t>
  </si>
  <si>
    <t>North Staffordshire Combined Healthcare NHS Trust</t>
  </si>
  <si>
    <t>RQY</t>
  </si>
  <si>
    <t>South West London and St George's Mental Health NHS Trust</t>
  </si>
  <si>
    <t>RRP</t>
  </si>
  <si>
    <t>Barnet, Enfield and Haringey Mental Health NHS Trust</t>
  </si>
  <si>
    <t>RT5</t>
  </si>
  <si>
    <t>Leicestershire Partnership NHS Trust</t>
  </si>
  <si>
    <t>RVN</t>
  </si>
  <si>
    <t>Avon and Wiltshire Mental Health Partnership NHS Trust</t>
  </si>
  <si>
    <t>RW4</t>
  </si>
  <si>
    <t>Mersey Care NHS Trust</t>
  </si>
  <si>
    <t>RWV</t>
  </si>
  <si>
    <t>Devon Partnership NHS Trust</t>
  </si>
  <si>
    <t>RXY</t>
  </si>
  <si>
    <t>Kent and Medway NHS and Social Care Partnership Trust</t>
  </si>
  <si>
    <t>RYG</t>
  </si>
  <si>
    <t>Coventry and Warwickshire Partnership NHS Trust</t>
  </si>
  <si>
    <t>RYK</t>
  </si>
  <si>
    <t>Dudley and Walsall Mental Health Partnership NHS Trust</t>
  </si>
  <si>
    <t>RAT</t>
  </si>
  <si>
    <t>North East London NHS Foundation Trust</t>
  </si>
  <si>
    <t>RDY</t>
  </si>
  <si>
    <t>Dorset Healthcare University NHS Foundation Trust</t>
  </si>
  <si>
    <t>RGD</t>
  </si>
  <si>
    <t>RH5</t>
  </si>
  <si>
    <t>Somerset Partnership NHS Foundation Trust</t>
  </si>
  <si>
    <t>RJ8</t>
  </si>
  <si>
    <t>Cornwall Partnership NHS Foundation Trust</t>
  </si>
  <si>
    <t>RMY</t>
  </si>
  <si>
    <t>RNN</t>
  </si>
  <si>
    <t>Cumbria Partnership NHS Foundation Trust</t>
  </si>
  <si>
    <t>RNU</t>
  </si>
  <si>
    <t>Oxford Health NHS Foundation Trust</t>
  </si>
  <si>
    <t>RP1</t>
  </si>
  <si>
    <t>Northamptonshire Healthcare NHS Foundation Trust</t>
  </si>
  <si>
    <t>RP7</t>
  </si>
  <si>
    <t>Lincolnshire Partnership NHS Foundation Trust</t>
  </si>
  <si>
    <t>RPG</t>
  </si>
  <si>
    <t>Oxleas NHS Foundation Trust</t>
  </si>
  <si>
    <t>RRD</t>
  </si>
  <si>
    <t>North Essex Partnership NHS Foundation Trust</t>
  </si>
  <si>
    <t>RRE</t>
  </si>
  <si>
    <t>South Staffordshire and Shropshire Healthcare NHS Foundation Trust</t>
  </si>
  <si>
    <t>RT1</t>
  </si>
  <si>
    <t>Cambridgeshire and Peterborough NHS Foundation Trust</t>
  </si>
  <si>
    <t>RT2</t>
  </si>
  <si>
    <t>Pennine Care NHS Foundation Trust</t>
  </si>
  <si>
    <t>RTQ</t>
  </si>
  <si>
    <t>2gether NHS Foundation Trust</t>
  </si>
  <si>
    <t>RTV</t>
  </si>
  <si>
    <t>5 Boroughs Partnership NHS Foundation Trust</t>
  </si>
  <si>
    <t>RV3</t>
  </si>
  <si>
    <t>Central and North West London NHS Foundation Trust</t>
  </si>
  <si>
    <t>RV5</t>
  </si>
  <si>
    <t>South London and Maudsley NHS Foundation Trust</t>
  </si>
  <si>
    <t>RV9</t>
  </si>
  <si>
    <t>Humber NHS Foundation Trust</t>
  </si>
  <si>
    <t>RW1</t>
  </si>
  <si>
    <t>Southern Health NHS Foundation Trust</t>
  </si>
  <si>
    <t>RW5</t>
  </si>
  <si>
    <t>Lancashire Care NHS Foundation Trust</t>
  </si>
  <si>
    <t>RWK</t>
  </si>
  <si>
    <t>East London NHS Foundation Trust</t>
  </si>
  <si>
    <t>RWN</t>
  </si>
  <si>
    <t>South Essex Partnership University NHS Foundation Trust</t>
  </si>
  <si>
    <t>RWR</t>
  </si>
  <si>
    <t>Hertfordshire Partnership NHS Foundation Trust</t>
  </si>
  <si>
    <t>RWX</t>
  </si>
  <si>
    <t>Berkshire Healthcare NHS Foundation Trust</t>
  </si>
  <si>
    <t>RX2</t>
  </si>
  <si>
    <t>Sussex Partnership NHS Foundation Trust</t>
  </si>
  <si>
    <t>RX3</t>
  </si>
  <si>
    <t>Tees, Esk and Wear Valleys NHS Foundation Trust</t>
  </si>
  <si>
    <t>RX4</t>
  </si>
  <si>
    <t>Northumberland, Tyne and Wear NHS Foundation Trust</t>
  </si>
  <si>
    <t>RXA</t>
  </si>
  <si>
    <t>Cheshire and Wirral Partnership NHS Foundation Trust</t>
  </si>
  <si>
    <t>RXE</t>
  </si>
  <si>
    <t>Rotherham, Doncaster and South Humber NHS Foundation Trust</t>
  </si>
  <si>
    <t>RXG</t>
  </si>
  <si>
    <t>South West Yorkshire Partnership NHS Foundation Trust</t>
  </si>
  <si>
    <t>RXM</t>
  </si>
  <si>
    <t>Derbyshire Healthcare NHS Foundation Trust</t>
  </si>
  <si>
    <t>RXT</t>
  </si>
  <si>
    <t>Birmingham and Solihull Mental Health NHS Foundation Trust</t>
  </si>
  <si>
    <t>RXV</t>
  </si>
  <si>
    <t>Greater Manchester West Mental Health NHS Foundation Trust</t>
  </si>
  <si>
    <t>RXX</t>
  </si>
  <si>
    <t>Surrey and Borders Partnership NHS Foundation Trust</t>
  </si>
  <si>
    <t>5NV</t>
  </si>
  <si>
    <t>North Yorkshire and York PCT</t>
  </si>
  <si>
    <t>Isle of Wight NHS PCT</t>
  </si>
  <si>
    <t>R1C</t>
  </si>
  <si>
    <t>Solent NHS Trust</t>
  </si>
  <si>
    <t>TAN</t>
  </si>
  <si>
    <t>North East Lincolnshire Care Trust Plus</t>
  </si>
  <si>
    <t>The Co-ordination Centre for the NHS Surveys Programme</t>
  </si>
  <si>
    <t>Every trust taking part in the NHS Community Mental Health Survey is required to supply data for monitoring survey response rates and helpline usage on a weekly basis.  This will allow us to track the progress of the survey throughout its course, and enable us to identify &amp; assist with any potential problems at an early stage.</t>
  </si>
  <si>
    <r>
      <t xml:space="preserve">Monitoring data should be entered in the remaining columns.  Outcome codes correspond to those specified in the guidance, and </t>
    </r>
    <r>
      <rPr>
        <b/>
        <sz val="10"/>
        <rFont val="Arial"/>
        <family val="2"/>
      </rPr>
      <t>cumulative</t>
    </r>
    <r>
      <rPr>
        <sz val="10"/>
        <color indexed="8"/>
        <rFont val="Arial"/>
        <family val="2"/>
      </rPr>
      <t xml:space="preserve"> data must be entered each week.  Data must be entered into the following named columns of the data entry sheet:</t>
    </r>
  </si>
  <si>
    <t>Mentalhealth.Data@Pickereurope.ac.uk</t>
  </si>
  <si>
    <r>
      <t xml:space="preserve">NHS Community Mental Health Survey 2013 - Outcome Monitoring Sheet for                                           </t>
    </r>
    <r>
      <rPr>
        <b/>
        <u val="single"/>
        <sz val="14"/>
        <color indexed="48"/>
        <rFont val="Arial"/>
        <family val="2"/>
      </rPr>
      <t>TRUSTS CONDUCTING THE SURVEY IN-HOUSE</t>
    </r>
  </si>
  <si>
    <r>
      <t>Each week, the date for which the data applies must be entered in the date column (column I</t>
    </r>
    <r>
      <rPr>
        <sz val="10"/>
        <color indexed="8"/>
        <rFont val="Arial"/>
        <family val="2"/>
      </rPr>
      <t xml:space="preserve">).  This will be on Thursdays, starting from the 21st February 2013, and default values have been entered to reflect this.  If for any reason you are unable to give up-to-date monitoring data on any of these dates, then you should change the value in the 'date' column to reflect this, and dates should be entered in </t>
    </r>
    <r>
      <rPr>
        <b/>
        <sz val="10"/>
        <rFont val="Arial"/>
        <family val="2"/>
      </rPr>
      <t xml:space="preserve">DD/MM/YY </t>
    </r>
    <r>
      <rPr>
        <sz val="10"/>
        <rFont val="Arial"/>
        <family val="2"/>
      </rPr>
      <t>format</t>
    </r>
    <r>
      <rPr>
        <sz val="10"/>
        <color indexed="8"/>
        <rFont val="Arial"/>
        <family val="2"/>
      </rPr>
      <t>.  If your monitoring data is up-to-date for each Thursday, then you do not need to change the dates in this column.</t>
    </r>
  </si>
  <si>
    <r>
      <t xml:space="preserve">A copy of this spreadsheet should be sent as an e-mail attachment to the Co-ordination Centre each Thursday from the 16th February 2012 until the survey closes.  The file must be saved with name in the format: </t>
    </r>
    <r>
      <rPr>
        <b/>
        <sz val="10"/>
        <rFont val="Arial"/>
        <family val="2"/>
      </rPr>
      <t>"MH13_&lt;trust code&gt;_&lt;week of submission&gt;.xls"</t>
    </r>
    <r>
      <rPr>
        <sz val="10"/>
        <rFont val="Arial"/>
        <family val="2"/>
      </rPr>
      <t xml:space="preserve">.  </t>
    </r>
    <r>
      <rPr>
        <sz val="10"/>
        <color indexed="8"/>
        <rFont val="Arial"/>
        <family val="2"/>
      </rPr>
      <t>Data should be sent to the following e-mail address:</t>
    </r>
  </si>
  <si>
    <t>Please see section 13 of the guidance manual for further information</t>
  </si>
  <si>
    <t>For further information on weekly monitoring requirements for the survey, please see section 13 of the main survey guidance document, which is available on our website at:</t>
  </si>
  <si>
    <t>Leeds and York Partnership NHS Foundation Trust</t>
  </si>
  <si>
    <t>5CQ1</t>
  </si>
  <si>
    <t>Milton Keynes Community Health Services</t>
  </si>
  <si>
    <t>NQL</t>
  </si>
  <si>
    <t>NAVIGO Health and Social Care CIC</t>
  </si>
  <si>
    <t xml:space="preserve">Norfolk and Suffolk NHS Foundation Trust </t>
  </si>
  <si>
    <t>The Isle of Wight NHS Trust</t>
  </si>
  <si>
    <t>http://www.nhssurveys.org/survey/681</t>
  </si>
  <si>
    <r>
      <t xml:space="preserve">In the first column of the data entry sheet you should enter the 3 digit trust code for your trust as given by the Organisation Data Service (http://www.connectingforhealth.nhs.uk/systemsandservices/data/ods/nhs-trusts).  Once you have done this the name of your trust will be shown in the second column.  The following four columns allow you to enter your total </t>
    </r>
    <r>
      <rPr>
        <sz val="10"/>
        <rFont val="Arial"/>
        <family val="2"/>
      </rPr>
      <t>sample size and mailing dates.  Dates for each mailing only need to be entered once that mailing has been sent out.  Since the information in these four columns should not change week-to-week, you only need to enter each of these once, in row 2 - the spreadsheet will automatically copy the data you enter through the rest of the table.</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</si>
</sst>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s>
  <fonts count="60">
    <font>
      <sz val="11"/>
      <color theme="1"/>
      <name val="Calibri"/>
      <family val="2"/>
    </font>
    <font>
      <sz val="11"/>
      <color indexed="8"/>
      <name val="Calibri"/>
      <family val="2"/>
    </font>
    <font>
      <b/>
      <sz val="12"/>
      <name val="Arial"/>
      <family val="2"/>
    </font>
    <font>
      <sz val="10"/>
      <name val="Arial"/>
      <family val="2"/>
    </font>
    <font>
      <b/>
      <sz val="10"/>
      <name val="Arial"/>
      <family val="2"/>
    </font>
    <font>
      <i/>
      <sz val="10"/>
      <name val="Arial"/>
      <family val="2"/>
    </font>
    <font>
      <u val="single"/>
      <sz val="10"/>
      <color indexed="12"/>
      <name val="Arial"/>
      <family val="2"/>
    </font>
    <font>
      <sz val="10"/>
      <color indexed="8"/>
      <name val="Arial"/>
      <family val="2"/>
    </font>
    <font>
      <b/>
      <i/>
      <sz val="10"/>
      <name val="Arial"/>
      <family val="2"/>
    </font>
    <font>
      <b/>
      <i/>
      <u val="single"/>
      <sz val="10"/>
      <name val="Arial"/>
      <family val="2"/>
    </font>
    <font>
      <b/>
      <sz val="14"/>
      <color indexed="48"/>
      <name val="Arial"/>
      <family val="2"/>
    </font>
    <font>
      <b/>
      <u val="single"/>
      <sz val="14"/>
      <color indexed="48"/>
      <name val="Arial"/>
      <family val="2"/>
    </font>
    <font>
      <b/>
      <u val="single"/>
      <sz val="11"/>
      <color indexed="48"/>
      <name val="Arial"/>
      <family val="2"/>
    </font>
    <font>
      <sz val="10"/>
      <color indexed="8"/>
      <name val="Calibri"/>
      <family val="0"/>
    </font>
    <font>
      <sz val="9.2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4"/>
      <color indexed="12"/>
      <name val="Arial"/>
      <family val="2"/>
    </font>
    <font>
      <b/>
      <sz val="12"/>
      <color indexed="8"/>
      <name val="Arial"/>
      <family val="2"/>
    </font>
    <font>
      <b/>
      <sz val="10"/>
      <color indexed="8"/>
      <name val="Arial"/>
      <family val="2"/>
    </font>
    <font>
      <b/>
      <sz val="14"/>
      <color indexed="8"/>
      <name val="Arial"/>
      <family val="0"/>
    </font>
    <font>
      <b/>
      <sz val="16"/>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4"/>
      <color rgb="FF0000CC"/>
      <name val="Arial"/>
      <family val="2"/>
    </font>
    <font>
      <b/>
      <sz val="12"/>
      <color theme="1"/>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499976634979"/>
        <bgColor indexed="64"/>
      </patternFill>
    </fill>
    <fill>
      <patternFill patternType="solid">
        <fgColor theme="3" tint="0.5999900102615356"/>
        <bgColor indexed="64"/>
      </patternFill>
    </fill>
    <fill>
      <patternFill patternType="solid">
        <fgColor indexed="22"/>
        <bgColor indexed="64"/>
      </patternFill>
    </fill>
    <fill>
      <patternFill patternType="solid">
        <fgColor indexed="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2">
    <xf numFmtId="0" fontId="0" fillId="0" borderId="0" xfId="0" applyFont="1" applyAlignment="1">
      <alignment/>
    </xf>
    <xf numFmtId="0" fontId="2" fillId="0" borderId="10" xfId="0" applyFont="1" applyBorder="1" applyAlignment="1" applyProtection="1">
      <alignment horizontal="left" wrapText="1"/>
      <protection/>
    </xf>
    <xf numFmtId="0" fontId="2" fillId="0" borderId="10" xfId="0" applyFont="1" applyBorder="1" applyAlignment="1" applyProtection="1">
      <alignment horizontal="left"/>
      <protection/>
    </xf>
    <xf numFmtId="0" fontId="2" fillId="0" borderId="11" xfId="0" applyFont="1" applyBorder="1" applyAlignment="1" applyProtection="1">
      <alignment horizontal="left"/>
      <protection/>
    </xf>
    <xf numFmtId="0" fontId="2" fillId="0" borderId="12" xfId="0" applyFont="1" applyBorder="1" applyAlignment="1" applyProtection="1">
      <alignment horizontal="left"/>
      <protection/>
    </xf>
    <xf numFmtId="0" fontId="2" fillId="0" borderId="0" xfId="0" applyFont="1" applyAlignment="1" applyProtection="1">
      <alignment horizontal="left"/>
      <protection/>
    </xf>
    <xf numFmtId="0" fontId="3" fillId="0" borderId="0" xfId="0" applyFont="1" applyAlignment="1">
      <alignment wrapText="1"/>
    </xf>
    <xf numFmtId="0" fontId="0" fillId="0" borderId="0" xfId="0" applyAlignment="1">
      <alignment wrapText="1"/>
    </xf>
    <xf numFmtId="0" fontId="4" fillId="0" borderId="0" xfId="0" applyFont="1" applyAlignment="1">
      <alignment/>
    </xf>
    <xf numFmtId="0" fontId="6" fillId="0" borderId="0" xfId="53" applyAlignment="1" applyProtection="1">
      <alignment/>
      <protection/>
    </xf>
    <xf numFmtId="0" fontId="55" fillId="0" borderId="0" xfId="0" applyFont="1" applyAlignment="1">
      <alignment wrapText="1"/>
    </xf>
    <xf numFmtId="0" fontId="0" fillId="0" borderId="0" xfId="0" applyBorder="1" applyAlignment="1">
      <alignment/>
    </xf>
    <xf numFmtId="0" fontId="56" fillId="0" borderId="0" xfId="0" applyFont="1" applyAlignment="1">
      <alignment/>
    </xf>
    <xf numFmtId="0" fontId="55" fillId="0" borderId="0" xfId="0" applyFont="1" applyAlignment="1">
      <alignment/>
    </xf>
    <xf numFmtId="0" fontId="4" fillId="0" borderId="13" xfId="0" applyFont="1" applyBorder="1" applyAlignment="1">
      <alignment wrapText="1"/>
    </xf>
    <xf numFmtId="0" fontId="4" fillId="0" borderId="13" xfId="0" applyFont="1" applyFill="1" applyBorder="1" applyAlignment="1">
      <alignment wrapText="1"/>
    </xf>
    <xf numFmtId="0" fontId="57" fillId="0" borderId="0" xfId="0" applyFont="1" applyAlignment="1">
      <alignment/>
    </xf>
    <xf numFmtId="0" fontId="58" fillId="0" borderId="0" xfId="0" applyFont="1" applyAlignment="1">
      <alignment/>
    </xf>
    <xf numFmtId="0" fontId="8" fillId="0" borderId="0" xfId="0" applyFont="1" applyAlignment="1">
      <alignment/>
    </xf>
    <xf numFmtId="0" fontId="55" fillId="0" borderId="0" xfId="0" applyFont="1" applyAlignment="1" applyProtection="1">
      <alignment/>
      <protection hidden="1"/>
    </xf>
    <xf numFmtId="14" fontId="55" fillId="0" borderId="0" xfId="0" applyNumberFormat="1" applyFont="1" applyAlignment="1" applyProtection="1">
      <alignment/>
      <protection hidden="1"/>
    </xf>
    <xf numFmtId="0" fontId="55" fillId="0" borderId="0" xfId="0" applyFont="1" applyAlignment="1" applyProtection="1">
      <alignment/>
      <protection locked="0"/>
    </xf>
    <xf numFmtId="14" fontId="55" fillId="0" borderId="0" xfId="0" applyNumberFormat="1" applyFont="1" applyAlignment="1" applyProtection="1">
      <alignment/>
      <protection locked="0"/>
    </xf>
    <xf numFmtId="1" fontId="55" fillId="0" borderId="0" xfId="0" applyNumberFormat="1" applyFont="1" applyAlignment="1" applyProtection="1">
      <alignment/>
      <protection locked="0"/>
    </xf>
    <xf numFmtId="1" fontId="0" fillId="0" borderId="0" xfId="0" applyNumberFormat="1" applyAlignment="1" applyProtection="1">
      <alignment/>
      <protection locked="0"/>
    </xf>
    <xf numFmtId="1" fontId="55" fillId="33" borderId="0" xfId="0" applyNumberFormat="1" applyFont="1" applyFill="1" applyAlignment="1" applyProtection="1">
      <alignment/>
      <protection hidden="1"/>
    </xf>
    <xf numFmtId="0" fontId="55" fillId="0" borderId="13" xfId="0" applyFont="1" applyBorder="1" applyAlignment="1" applyProtection="1">
      <alignment/>
      <protection hidden="1"/>
    </xf>
    <xf numFmtId="14" fontId="55" fillId="0" borderId="13" xfId="0" applyNumberFormat="1" applyFont="1" applyBorder="1" applyAlignment="1" applyProtection="1">
      <alignment/>
      <protection hidden="1"/>
    </xf>
    <xf numFmtId="0" fontId="0" fillId="0" borderId="13" xfId="0" applyBorder="1" applyAlignment="1" applyProtection="1">
      <alignment/>
      <protection hidden="1"/>
    </xf>
    <xf numFmtId="164" fontId="53" fillId="0" borderId="13" xfId="0" applyNumberFormat="1" applyFont="1" applyBorder="1" applyAlignment="1" applyProtection="1">
      <alignment/>
      <protection hidden="1"/>
    </xf>
    <xf numFmtId="0" fontId="2" fillId="34" borderId="11" xfId="0" applyFont="1" applyFill="1" applyBorder="1" applyAlignment="1" applyProtection="1">
      <alignment horizontal="left"/>
      <protection/>
    </xf>
    <xf numFmtId="0" fontId="55" fillId="34" borderId="0" xfId="0" applyFont="1" applyFill="1" applyAlignment="1" applyProtection="1">
      <alignment/>
      <protection locked="0"/>
    </xf>
    <xf numFmtId="0" fontId="55" fillId="34" borderId="0" xfId="0" applyFont="1" applyFill="1" applyAlignment="1" applyProtection="1">
      <alignment/>
      <protection hidden="1"/>
    </xf>
    <xf numFmtId="14" fontId="55" fillId="34" borderId="0" xfId="0" applyNumberFormat="1" applyFont="1" applyFill="1" applyAlignment="1" applyProtection="1">
      <alignment/>
      <protection hidden="1"/>
    </xf>
    <xf numFmtId="0" fontId="1" fillId="35" borderId="14" xfId="57" applyFont="1" applyFill="1" applyBorder="1" applyAlignment="1">
      <alignment horizontal="center"/>
      <protection/>
    </xf>
    <xf numFmtId="0" fontId="1" fillId="0" borderId="15" xfId="57" applyFont="1" applyFill="1" applyBorder="1" applyAlignment="1">
      <alignment wrapText="1"/>
      <protection/>
    </xf>
    <xf numFmtId="0" fontId="2" fillId="34" borderId="11" xfId="0" applyFont="1" applyFill="1" applyBorder="1" applyAlignment="1" applyProtection="1">
      <alignment horizontal="left"/>
      <protection hidden="1"/>
    </xf>
    <xf numFmtId="0" fontId="0" fillId="0" borderId="0" xfId="0" applyAlignment="1" applyProtection="1">
      <alignment/>
      <protection hidden="1"/>
    </xf>
    <xf numFmtId="0" fontId="2" fillId="33" borderId="12" xfId="0" applyFont="1" applyFill="1" applyBorder="1" applyAlignment="1" applyProtection="1">
      <alignment horizontal="left"/>
      <protection hidden="1"/>
    </xf>
    <xf numFmtId="0" fontId="0" fillId="0" borderId="0" xfId="0" applyFill="1" applyAlignment="1">
      <alignment/>
    </xf>
    <xf numFmtId="0" fontId="0" fillId="0" borderId="0" xfId="0" applyFill="1" applyBorder="1" applyAlignment="1">
      <alignment/>
    </xf>
    <xf numFmtId="0" fontId="10" fillId="0" borderId="0" xfId="0" applyFont="1" applyAlignment="1">
      <alignment horizontal="center"/>
    </xf>
    <xf numFmtId="0" fontId="10" fillId="0" borderId="0" xfId="0" applyFont="1" applyAlignment="1">
      <alignment horizontal="center" vertical="center" wrapText="1"/>
    </xf>
    <xf numFmtId="0" fontId="12" fillId="0" borderId="0" xfId="0" applyFont="1" applyAlignment="1">
      <alignment/>
    </xf>
    <xf numFmtId="0" fontId="4" fillId="36" borderId="16" xfId="0" applyFont="1" applyFill="1" applyBorder="1" applyAlignment="1">
      <alignment wrapText="1"/>
    </xf>
    <xf numFmtId="0" fontId="6" fillId="0" borderId="0" xfId="53" applyFill="1" applyAlignment="1" applyProtection="1">
      <alignment/>
      <protection/>
    </xf>
    <xf numFmtId="0" fontId="0" fillId="0" borderId="0" xfId="0" applyAlignment="1" applyProtection="1">
      <alignment/>
      <protection locked="0"/>
    </xf>
    <xf numFmtId="0" fontId="4" fillId="0" borderId="13" xfId="0" applyFont="1" applyBorder="1" applyAlignment="1">
      <alignment horizontal="center"/>
    </xf>
    <xf numFmtId="0" fontId="4" fillId="0" borderId="13" xfId="0" applyFont="1" applyBorder="1" applyAlignment="1">
      <alignment horizontal="left" wrapText="1"/>
    </xf>
    <xf numFmtId="0" fontId="59" fillId="0" borderId="13" xfId="0" applyFont="1" applyBorder="1" applyAlignment="1">
      <alignment wrapText="1"/>
    </xf>
    <xf numFmtId="0" fontId="0" fillId="0" borderId="13" xfId="0" applyBorder="1" applyAlignment="1">
      <alignment wrapText="1"/>
    </xf>
    <xf numFmtId="0" fontId="0" fillId="0" borderId="0" xfId="0"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ames lookup" xfId="57"/>
    <cellStyle name="Note" xfId="58"/>
    <cellStyle name="Output" xfId="59"/>
    <cellStyle name="Percent" xfId="60"/>
    <cellStyle name="Title" xfId="61"/>
    <cellStyle name="Total" xfId="62"/>
    <cellStyle name="Warning Text" xfId="63"/>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Outcomes over time</a:t>
            </a:r>
          </a:p>
        </c:rich>
      </c:tx>
      <c:layout>
        <c:manualLayout>
          <c:xMode val="factor"/>
          <c:yMode val="factor"/>
          <c:x val="-0.001"/>
          <c:y val="-0.01475"/>
        </c:manualLayout>
      </c:layout>
      <c:spPr>
        <a:noFill/>
        <a:ln w="3175">
          <a:noFill/>
        </a:ln>
      </c:spPr>
    </c:title>
    <c:plotArea>
      <c:layout>
        <c:manualLayout>
          <c:xMode val="edge"/>
          <c:yMode val="edge"/>
          <c:x val="0.00275"/>
          <c:y val="0.05725"/>
          <c:w val="0.79575"/>
          <c:h val="0.8915"/>
        </c:manualLayout>
      </c:layout>
      <c:lineChart>
        <c:grouping val="standard"/>
        <c:varyColors val="0"/>
        <c:ser>
          <c:idx val="0"/>
          <c:order val="0"/>
          <c:tx>
            <c:v>Completed</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'Response rates'!$B$5:$B$20</c:f>
              <c:strCache/>
            </c:strRef>
          </c:cat>
          <c:val>
            <c:numRef>
              <c:f>'Response rates'!$C$5:$C$20</c:f>
              <c:numCache/>
            </c:numRef>
          </c:val>
          <c:smooth val="0"/>
        </c:ser>
        <c:ser>
          <c:idx val="1"/>
          <c:order val="1"/>
          <c:tx>
            <c:v>Undelivered</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'Response rates'!$B$5:$B$20</c:f>
              <c:strCache/>
            </c:strRef>
          </c:cat>
          <c:val>
            <c:numRef>
              <c:f>'Response rates'!$D$5:$D$20</c:f>
              <c:numCache/>
            </c:numRef>
          </c:val>
          <c:smooth val="0"/>
        </c:ser>
        <c:ser>
          <c:idx val="2"/>
          <c:order val="2"/>
          <c:tx>
            <c:v>Deceased</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'Response rates'!$B$5:$B$20</c:f>
              <c:strCache/>
            </c:strRef>
          </c:cat>
          <c:val>
            <c:numRef>
              <c:f>'Response rates'!$E$5:$E$20</c:f>
              <c:numCache/>
            </c:numRef>
          </c:val>
          <c:smooth val="0"/>
        </c:ser>
        <c:ser>
          <c:idx val="3"/>
          <c:order val="3"/>
          <c:tx>
            <c:v>Opt out / too ill</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'Response rates'!$B$5:$B$20</c:f>
              <c:strCache/>
            </c:strRef>
          </c:cat>
          <c:val>
            <c:numRef>
              <c:f>'Response rates'!$F$5:$F$20</c:f>
              <c:numCache/>
            </c:numRef>
          </c:val>
          <c:smooth val="0"/>
        </c:ser>
        <c:ser>
          <c:idx val="4"/>
          <c:order val="4"/>
          <c:tx>
            <c:v>Ineligible</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'Response rates'!$B$5:$B$20</c:f>
              <c:strCache/>
            </c:strRef>
          </c:cat>
          <c:val>
            <c:numRef>
              <c:f>'Response rates'!$G$5:$G$20</c:f>
              <c:numCache/>
            </c:numRef>
          </c:val>
          <c:smooth val="0"/>
        </c:ser>
        <c:marker val="1"/>
        <c:axId val="65908085"/>
        <c:axId val="56301854"/>
      </c:lineChart>
      <c:lineChart>
        <c:grouping val="standard"/>
        <c:varyColors val="0"/>
        <c:ser>
          <c:idx val="5"/>
          <c:order val="5"/>
          <c:tx>
            <c:v>Adjusted response rate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'Response rates'!$B$5:$B$20</c:f>
              <c:strCache/>
            </c:strRef>
          </c:cat>
          <c:val>
            <c:numRef>
              <c:f>'Response rates'!$I$5:$I$20</c:f>
              <c:numCache/>
            </c:numRef>
          </c:val>
          <c:smooth val="0"/>
        </c:ser>
        <c:marker val="1"/>
        <c:axId val="36954639"/>
        <c:axId val="64156296"/>
      </c:lineChart>
      <c:dateAx>
        <c:axId val="65908085"/>
        <c:scaling>
          <c:orientation val="minMax"/>
        </c:scaling>
        <c:axPos val="b"/>
        <c:title>
          <c:tx>
            <c:rich>
              <a:bodyPr vert="horz" rot="0" anchor="ctr"/>
              <a:lstStyle/>
              <a:p>
                <a:pPr algn="ctr">
                  <a:defRPr/>
                </a:pPr>
                <a:r>
                  <a:rPr lang="en-US" cap="none" sz="1400" b="1" i="0" u="none" baseline="0">
                    <a:solidFill>
                      <a:srgbClr val="000000"/>
                    </a:solidFill>
                  </a:rPr>
                  <a:t>Date of report</a:t>
                </a:r>
              </a:p>
            </c:rich>
          </c:tx>
          <c:layout>
            <c:manualLayout>
              <c:xMode val="factor"/>
              <c:yMode val="factor"/>
              <c:x val="0.0005"/>
              <c:y val="-0.006"/>
            </c:manualLayout>
          </c:layout>
          <c:overlay val="0"/>
          <c:spPr>
            <a:noFill/>
            <a:ln w="3175">
              <a:noFill/>
            </a:ln>
          </c:spPr>
        </c:title>
        <c:delete val="0"/>
        <c:numFmt formatCode="m/d/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6301854"/>
        <c:crosses val="autoZero"/>
        <c:auto val="0"/>
        <c:baseTimeUnit val="days"/>
        <c:majorUnit val="7"/>
        <c:majorTimeUnit val="days"/>
        <c:minorUnit val="1"/>
        <c:minorTimeUnit val="days"/>
        <c:noMultiLvlLbl val="0"/>
      </c:dateAx>
      <c:valAx>
        <c:axId val="56301854"/>
        <c:scaling>
          <c:orientation val="minMax"/>
        </c:scaling>
        <c:axPos val="l"/>
        <c:title>
          <c:tx>
            <c:rich>
              <a:bodyPr vert="horz" rot="-5400000" anchor="ctr"/>
              <a:lstStyle/>
              <a:p>
                <a:pPr algn="ctr">
                  <a:defRPr/>
                </a:pPr>
                <a:r>
                  <a:rPr lang="en-US" cap="none" sz="1400" b="1" i="0" u="none" baseline="0">
                    <a:solidFill>
                      <a:srgbClr val="000000"/>
                    </a:solidFill>
                  </a:rPr>
                  <a:t>Frequency (n)</a:t>
                </a:r>
              </a:p>
            </c:rich>
          </c:tx>
          <c:layout>
            <c:manualLayout>
              <c:xMode val="factor"/>
              <c:yMode val="factor"/>
              <c:x val="0.0005"/>
              <c:y val="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908085"/>
        <c:crossesAt val="1"/>
        <c:crossBetween val="between"/>
        <c:dispUnits/>
      </c:valAx>
      <c:dateAx>
        <c:axId val="36954639"/>
        <c:scaling>
          <c:orientation val="minMax"/>
        </c:scaling>
        <c:axPos val="b"/>
        <c:delete val="1"/>
        <c:majorTickMark val="out"/>
        <c:minorTickMark val="none"/>
        <c:tickLblPos val="none"/>
        <c:crossAx val="64156296"/>
        <c:crosses val="autoZero"/>
        <c:auto val="0"/>
        <c:baseTimeUnit val="days"/>
        <c:majorUnit val="1"/>
        <c:majorTimeUnit val="days"/>
        <c:minorUnit val="1"/>
        <c:minorTimeUnit val="days"/>
        <c:noMultiLvlLbl val="0"/>
      </c:dateAx>
      <c:valAx>
        <c:axId val="64156296"/>
        <c:scaling>
          <c:orientation val="minMax"/>
        </c:scaling>
        <c:axPos val="l"/>
        <c:title>
          <c:tx>
            <c:rich>
              <a:bodyPr vert="horz" rot="-5400000" anchor="ctr"/>
              <a:lstStyle/>
              <a:p>
                <a:pPr algn="ctr">
                  <a:defRPr/>
                </a:pPr>
                <a:r>
                  <a:rPr lang="en-US" cap="none" sz="1400" b="1" i="0" u="none" baseline="0">
                    <a:solidFill>
                      <a:srgbClr val="000000"/>
                    </a:solidFill>
                  </a:rPr>
                  <a:t>Response rate (%)</a:t>
                </a:r>
              </a:p>
            </c:rich>
          </c:tx>
          <c:layout>
            <c:manualLayout>
              <c:xMode val="factor"/>
              <c:yMode val="factor"/>
              <c:x val="0.007"/>
              <c:y val="0.01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954639"/>
        <c:crosses val="max"/>
        <c:crossBetween val="between"/>
        <c:dispUnits/>
      </c:valAx>
      <c:spPr>
        <a:solidFill>
          <a:srgbClr val="FFFFFF"/>
        </a:solidFill>
        <a:ln w="3175">
          <a:noFill/>
        </a:ln>
      </c:spPr>
    </c:plotArea>
    <c:legend>
      <c:legendPos val="r"/>
      <c:layout>
        <c:manualLayout>
          <c:xMode val="edge"/>
          <c:yMode val="edge"/>
          <c:x val="0.778"/>
          <c:y val="0.6575"/>
          <c:w val="0.222"/>
          <c:h val="0.292"/>
        </c:manualLayout>
      </c:layout>
      <c:overlay val="0"/>
      <c:spPr>
        <a:no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23</xdr:row>
      <xdr:rowOff>9525</xdr:rowOff>
    </xdr:from>
    <xdr:to>
      <xdr:col>13</xdr:col>
      <xdr:colOff>533400</xdr:colOff>
      <xdr:row>54</xdr:row>
      <xdr:rowOff>28575</xdr:rowOff>
    </xdr:to>
    <xdr:graphicFrame>
      <xdr:nvGraphicFramePr>
        <xdr:cNvPr id="1" name="Chart 2"/>
        <xdr:cNvGraphicFramePr/>
      </xdr:nvGraphicFramePr>
      <xdr:xfrm>
        <a:off x="76200" y="4695825"/>
        <a:ext cx="10172700" cy="5924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ntalhealth.Data@Pickereurope.ac.uk" TargetMode="External" /><Relationship Id="rId2" Type="http://schemas.openxmlformats.org/officeDocument/2006/relationships/hyperlink" Target="http://www.nhssurveys.org/survey/681" TargetMode="External" /><Relationship Id="rId3" Type="http://schemas.openxmlformats.org/officeDocument/2006/relationships/hyperlink" Target="mailto:Mentalhealth.Data@Pickereurope.ac.uk"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44"/>
  <sheetViews>
    <sheetView tabSelected="1" zoomScalePageLayoutView="0" workbookViewId="0" topLeftCell="A1">
      <selection activeCell="B1" sqref="B1"/>
    </sheetView>
  </sheetViews>
  <sheetFormatPr defaultColWidth="0" defaultRowHeight="12.75" customHeight="1" zeroHeight="1"/>
  <cols>
    <col min="1" max="1" width="0.71875" style="0" customWidth="1"/>
    <col min="2" max="2" width="116.7109375" style="0" customWidth="1"/>
    <col min="3" max="3" width="0.13671875" style="0" customWidth="1"/>
    <col min="4" max="16384" width="0" style="0" hidden="1" customWidth="1"/>
  </cols>
  <sheetData>
    <row r="1" ht="18">
      <c r="B1" s="41" t="s">
        <v>174</v>
      </c>
    </row>
    <row r="2" ht="48.75" customHeight="1">
      <c r="B2" s="42" t="s">
        <v>178</v>
      </c>
    </row>
    <row r="3" ht="15"/>
    <row r="4" ht="15">
      <c r="B4" s="43" t="s">
        <v>19</v>
      </c>
    </row>
    <row r="5" ht="39">
      <c r="B5" s="6" t="s">
        <v>175</v>
      </c>
    </row>
    <row r="6" ht="15"/>
    <row r="7" ht="15">
      <c r="B7" s="43" t="s">
        <v>20</v>
      </c>
    </row>
    <row r="8" ht="26.25">
      <c r="B8" s="10" t="s">
        <v>21</v>
      </c>
    </row>
    <row r="9" ht="12.75" customHeight="1" thickBot="1"/>
    <row r="10" ht="27" thickBot="1">
      <c r="B10" s="44" t="s">
        <v>22</v>
      </c>
    </row>
    <row r="11" ht="12.75" customHeight="1"/>
    <row r="12" ht="77.25">
      <c r="B12" s="10" t="s">
        <v>191</v>
      </c>
    </row>
    <row r="13" ht="15"/>
    <row r="14" ht="54.75" customHeight="1">
      <c r="B14" s="6" t="s">
        <v>179</v>
      </c>
    </row>
    <row r="15" ht="15">
      <c r="B15" s="7"/>
    </row>
    <row r="16" ht="26.25">
      <c r="B16" s="10" t="s">
        <v>176</v>
      </c>
    </row>
    <row r="17" ht="25.5" customHeight="1">
      <c r="B17" s="8" t="s">
        <v>23</v>
      </c>
    </row>
    <row r="18" ht="15">
      <c r="B18" s="8" t="s">
        <v>24</v>
      </c>
    </row>
    <row r="19" ht="15">
      <c r="B19" s="8" t="s">
        <v>25</v>
      </c>
    </row>
    <row r="20" ht="15">
      <c r="B20" s="8" t="s">
        <v>26</v>
      </c>
    </row>
    <row r="21" ht="15">
      <c r="B21" s="8" t="s">
        <v>27</v>
      </c>
    </row>
    <row r="22" ht="15">
      <c r="B22" s="8" t="s">
        <v>28</v>
      </c>
    </row>
    <row r="23" ht="18" customHeight="1">
      <c r="B23" s="8" t="s">
        <v>29</v>
      </c>
    </row>
    <row r="24" ht="15">
      <c r="B24" s="8" t="s">
        <v>30</v>
      </c>
    </row>
    <row r="25" ht="15">
      <c r="B25" s="8" t="s">
        <v>31</v>
      </c>
    </row>
    <row r="26" ht="15">
      <c r="B26" s="8" t="s">
        <v>32</v>
      </c>
    </row>
    <row r="27" ht="18" customHeight="1">
      <c r="B27" s="8" t="s">
        <v>181</v>
      </c>
    </row>
    <row r="28" ht="42.75" customHeight="1">
      <c r="B28" s="6" t="s">
        <v>33</v>
      </c>
    </row>
    <row r="29" ht="15">
      <c r="B29" s="6"/>
    </row>
    <row r="30" ht="15">
      <c r="B30" s="43" t="s">
        <v>34</v>
      </c>
    </row>
    <row r="31" ht="51.75">
      <c r="B31" s="6" t="s">
        <v>35</v>
      </c>
    </row>
    <row r="32" ht="15"/>
    <row r="33" ht="15">
      <c r="B33" s="43" t="s">
        <v>36</v>
      </c>
    </row>
    <row r="34" ht="42" customHeight="1">
      <c r="B34" s="6" t="s">
        <v>180</v>
      </c>
    </row>
    <row r="35" ht="15">
      <c r="B35" s="9" t="s">
        <v>177</v>
      </c>
    </row>
    <row r="36" ht="15"/>
    <row r="37" ht="15">
      <c r="B37" s="43" t="s">
        <v>37</v>
      </c>
    </row>
    <row r="38" ht="26.25">
      <c r="B38" s="10" t="s">
        <v>182</v>
      </c>
    </row>
    <row r="39" s="39" customFormat="1" ht="15">
      <c r="B39" s="45" t="s">
        <v>190</v>
      </c>
    </row>
    <row r="40" ht="15"/>
    <row r="41" ht="15">
      <c r="B41" s="43" t="s">
        <v>38</v>
      </c>
    </row>
    <row r="42" ht="26.25">
      <c r="B42" s="10" t="s">
        <v>39</v>
      </c>
    </row>
    <row r="43" ht="14.25" customHeight="1">
      <c r="B43" s="13" t="s">
        <v>40</v>
      </c>
    </row>
    <row r="44" ht="13.5" customHeight="1">
      <c r="B44" s="9" t="s">
        <v>177</v>
      </c>
    </row>
    <row r="45" ht="13.5" customHeight="1"/>
    <row r="46" ht="12.75" customHeight="1"/>
    <row r="47" ht="12.75" customHeight="1"/>
  </sheetData>
  <sheetProtection/>
  <hyperlinks>
    <hyperlink ref="B44" r:id="rId1" display="Mentalhealth.Data@Pickereurope.ac.uk"/>
    <hyperlink ref="B39" r:id="rId2" display="http://www.nhssurveys.org/survey/681"/>
    <hyperlink ref="B35" r:id="rId3" display="Mentalhealth.Data@Pickereurope.ac.uk"/>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9"/>
  <sheetViews>
    <sheetView zoomScalePageLayoutView="0" workbookViewId="0" topLeftCell="A1">
      <selection activeCell="A1" sqref="A1"/>
    </sheetView>
  </sheetViews>
  <sheetFormatPr defaultColWidth="0" defaultRowHeight="15" zeroHeight="1"/>
  <cols>
    <col min="1" max="1" width="13.28125" style="0" customWidth="1"/>
    <col min="2" max="2" width="34.8515625" style="0" customWidth="1"/>
    <col min="3" max="3" width="9.7109375" style="0" customWidth="1"/>
    <col min="4" max="4" width="14.8515625" style="0" bestFit="1" customWidth="1"/>
    <col min="5" max="5" width="15.140625" style="0" bestFit="1" customWidth="1"/>
    <col min="6" max="6" width="16.7109375" style="0" bestFit="1" customWidth="1"/>
    <col min="7" max="7" width="12.7109375" style="37" customWidth="1"/>
    <col min="8" max="8" width="16.00390625" style="37" hidden="1" customWidth="1"/>
    <col min="9" max="9" width="12.421875" style="37" customWidth="1"/>
    <col min="10" max="14" width="12.421875" style="46" bestFit="1" customWidth="1"/>
    <col min="15" max="15" width="12.421875" style="37" bestFit="1" customWidth="1"/>
    <col min="16" max="16" width="9.140625" style="46" customWidth="1"/>
    <col min="17" max="17" width="16.28125" style="46" bestFit="1" customWidth="1"/>
    <col min="18" max="18" width="9.140625" style="46" customWidth="1"/>
    <col min="19" max="19" width="16.00390625" style="46" bestFit="1" customWidth="1"/>
    <col min="20" max="16384" width="0" style="0" hidden="1" customWidth="1"/>
  </cols>
  <sheetData>
    <row r="1" spans="1:19" s="5" customFormat="1" ht="16.5" thickBot="1">
      <c r="A1" s="1" t="s">
        <v>0</v>
      </c>
      <c r="B1" s="30" t="s">
        <v>1</v>
      </c>
      <c r="C1" s="2" t="s">
        <v>2</v>
      </c>
      <c r="D1" s="3" t="s">
        <v>3</v>
      </c>
      <c r="E1" s="3" t="s">
        <v>4</v>
      </c>
      <c r="F1" s="4" t="s">
        <v>5</v>
      </c>
      <c r="G1" s="36" t="s">
        <v>6</v>
      </c>
      <c r="H1" s="36" t="s">
        <v>7</v>
      </c>
      <c r="I1" s="36" t="s">
        <v>8</v>
      </c>
      <c r="J1" s="2" t="s">
        <v>9</v>
      </c>
      <c r="K1" s="3" t="s">
        <v>10</v>
      </c>
      <c r="L1" s="3" t="s">
        <v>11</v>
      </c>
      <c r="M1" s="3" t="s">
        <v>12</v>
      </c>
      <c r="N1" s="3" t="s">
        <v>13</v>
      </c>
      <c r="O1" s="38" t="s">
        <v>14</v>
      </c>
      <c r="P1" s="3" t="s">
        <v>15</v>
      </c>
      <c r="Q1" s="3" t="s">
        <v>16</v>
      </c>
      <c r="R1" s="3" t="s">
        <v>17</v>
      </c>
      <c r="S1" s="4" t="s">
        <v>18</v>
      </c>
    </row>
    <row r="2" spans="1:19" ht="15">
      <c r="A2" s="21"/>
      <c r="B2" s="31">
        <f>IF(A2="","",VLOOKUP(A2,'Names lookup'!A2:B163,2,FALSE))</f>
      </c>
      <c r="C2" s="21"/>
      <c r="D2" s="22"/>
      <c r="E2" s="22"/>
      <c r="F2" s="22"/>
      <c r="G2" s="32">
        <v>1</v>
      </c>
      <c r="H2" s="32" t="str">
        <f>A2&amp;"_"&amp;G2</f>
        <v>_1</v>
      </c>
      <c r="I2" s="33">
        <v>41326</v>
      </c>
      <c r="J2" s="23"/>
      <c r="K2" s="23"/>
      <c r="L2" s="23"/>
      <c r="M2" s="23"/>
      <c r="N2" s="23"/>
      <c r="O2" s="25">
        <f>IF($C$2="","",$C2-SUM(J2:N2))</f>
      </c>
      <c r="P2" s="24"/>
      <c r="Q2" s="24"/>
      <c r="R2" s="24"/>
      <c r="S2" s="24"/>
    </row>
    <row r="3" spans="1:19" ht="15">
      <c r="A3" s="19">
        <f>IF($A$2="","",$A$2)</f>
      </c>
      <c r="B3" s="32">
        <f>$B$2</f>
      </c>
      <c r="C3" s="19">
        <f>IF($C$2="","",$C$2)</f>
      </c>
      <c r="D3" s="20">
        <f>IF($D$2="","",$D$2)</f>
      </c>
      <c r="E3" s="20">
        <f>IF($E$2="","",$E$2)</f>
      </c>
      <c r="F3" s="20">
        <f>IF($F$2="","",$F$2)</f>
      </c>
      <c r="G3" s="32">
        <v>2</v>
      </c>
      <c r="H3" s="32" t="str">
        <f aca="true" t="shared" si="0" ref="H3:H17">A3&amp;"_"&amp;G3</f>
        <v>_2</v>
      </c>
      <c r="I3" s="33">
        <v>41333</v>
      </c>
      <c r="J3" s="23"/>
      <c r="K3" s="23"/>
      <c r="L3" s="23"/>
      <c r="M3" s="23"/>
      <c r="N3" s="23"/>
      <c r="O3" s="25">
        <f aca="true" t="shared" si="1" ref="O3:O17">IF($C$2="","",$C3-SUM(J3:N3))</f>
      </c>
      <c r="P3" s="24"/>
      <c r="Q3" s="24"/>
      <c r="R3" s="24"/>
      <c r="S3" s="24"/>
    </row>
    <row r="4" spans="1:19" ht="15">
      <c r="A4" s="19">
        <f aca="true" t="shared" si="2" ref="A4:A17">IF($A$2="","",$A$2)</f>
      </c>
      <c r="B4" s="32">
        <f aca="true" t="shared" si="3" ref="B4:B17">$B$2</f>
      </c>
      <c r="C4" s="19">
        <f aca="true" t="shared" si="4" ref="C4:C17">IF($C$2="","",$C$2)</f>
      </c>
      <c r="D4" s="20">
        <f aca="true" t="shared" si="5" ref="D4:D17">IF($D$2="","",$D$2)</f>
      </c>
      <c r="E4" s="20">
        <f aca="true" t="shared" si="6" ref="E4:E17">IF($E$2="","",$E$2)</f>
      </c>
      <c r="F4" s="20">
        <f aca="true" t="shared" si="7" ref="F4:F17">IF($F$2="","",$F$2)</f>
      </c>
      <c r="G4" s="32">
        <v>3</v>
      </c>
      <c r="H4" s="32" t="str">
        <f t="shared" si="0"/>
        <v>_3</v>
      </c>
      <c r="I4" s="33">
        <v>41340</v>
      </c>
      <c r="J4" s="23"/>
      <c r="K4" s="23"/>
      <c r="L4" s="23"/>
      <c r="M4" s="23"/>
      <c r="N4" s="23"/>
      <c r="O4" s="25">
        <f t="shared" si="1"/>
      </c>
      <c r="P4" s="24"/>
      <c r="Q4" s="24"/>
      <c r="R4" s="24"/>
      <c r="S4" s="24"/>
    </row>
    <row r="5" spans="1:19" ht="15">
      <c r="A5" s="19">
        <f t="shared" si="2"/>
      </c>
      <c r="B5" s="32">
        <f t="shared" si="3"/>
      </c>
      <c r="C5" s="19">
        <f t="shared" si="4"/>
      </c>
      <c r="D5" s="20">
        <f t="shared" si="5"/>
      </c>
      <c r="E5" s="20">
        <f t="shared" si="6"/>
      </c>
      <c r="F5" s="20">
        <f t="shared" si="7"/>
      </c>
      <c r="G5" s="32">
        <v>4</v>
      </c>
      <c r="H5" s="32" t="str">
        <f t="shared" si="0"/>
        <v>_4</v>
      </c>
      <c r="I5" s="33">
        <v>41347</v>
      </c>
      <c r="J5" s="23"/>
      <c r="K5" s="23"/>
      <c r="L5" s="23"/>
      <c r="M5" s="23"/>
      <c r="N5" s="23"/>
      <c r="O5" s="25">
        <f t="shared" si="1"/>
      </c>
      <c r="P5" s="24"/>
      <c r="Q5" s="24"/>
      <c r="R5" s="24"/>
      <c r="S5" s="24"/>
    </row>
    <row r="6" spans="1:19" ht="15">
      <c r="A6" s="19">
        <f t="shared" si="2"/>
      </c>
      <c r="B6" s="32">
        <f t="shared" si="3"/>
      </c>
      <c r="C6" s="19">
        <f t="shared" si="4"/>
      </c>
      <c r="D6" s="20">
        <f t="shared" si="5"/>
      </c>
      <c r="E6" s="20">
        <f t="shared" si="6"/>
      </c>
      <c r="F6" s="20">
        <f t="shared" si="7"/>
      </c>
      <c r="G6" s="32">
        <v>5</v>
      </c>
      <c r="H6" s="32" t="str">
        <f t="shared" si="0"/>
        <v>_5</v>
      </c>
      <c r="I6" s="33">
        <v>41354</v>
      </c>
      <c r="J6" s="23"/>
      <c r="K6" s="23"/>
      <c r="L6" s="23"/>
      <c r="M6" s="23"/>
      <c r="N6" s="23"/>
      <c r="O6" s="25">
        <f t="shared" si="1"/>
      </c>
      <c r="P6" s="24"/>
      <c r="Q6" s="24"/>
      <c r="R6" s="24"/>
      <c r="S6" s="24"/>
    </row>
    <row r="7" spans="1:19" ht="15">
      <c r="A7" s="19">
        <f t="shared" si="2"/>
      </c>
      <c r="B7" s="32">
        <f t="shared" si="3"/>
      </c>
      <c r="C7" s="19">
        <f t="shared" si="4"/>
      </c>
      <c r="D7" s="20">
        <f t="shared" si="5"/>
      </c>
      <c r="E7" s="20">
        <f t="shared" si="6"/>
      </c>
      <c r="F7" s="20">
        <f t="shared" si="7"/>
      </c>
      <c r="G7" s="32">
        <v>6</v>
      </c>
      <c r="H7" s="32" t="str">
        <f t="shared" si="0"/>
        <v>_6</v>
      </c>
      <c r="I7" s="33">
        <v>41361</v>
      </c>
      <c r="J7" s="23"/>
      <c r="K7" s="23"/>
      <c r="L7" s="23"/>
      <c r="M7" s="23"/>
      <c r="N7" s="23"/>
      <c r="O7" s="25">
        <f t="shared" si="1"/>
      </c>
      <c r="P7" s="24"/>
      <c r="Q7" s="24"/>
      <c r="R7" s="24"/>
      <c r="S7" s="24"/>
    </row>
    <row r="8" spans="1:19" ht="15">
      <c r="A8" s="19">
        <f t="shared" si="2"/>
      </c>
      <c r="B8" s="32">
        <f t="shared" si="3"/>
      </c>
      <c r="C8" s="19">
        <f t="shared" si="4"/>
      </c>
      <c r="D8" s="20">
        <f t="shared" si="5"/>
      </c>
      <c r="E8" s="20">
        <f t="shared" si="6"/>
      </c>
      <c r="F8" s="20">
        <f t="shared" si="7"/>
      </c>
      <c r="G8" s="32">
        <v>7</v>
      </c>
      <c r="H8" s="32" t="str">
        <f t="shared" si="0"/>
        <v>_7</v>
      </c>
      <c r="I8" s="33">
        <v>41368</v>
      </c>
      <c r="J8" s="23"/>
      <c r="K8" s="23"/>
      <c r="L8" s="23"/>
      <c r="M8" s="23"/>
      <c r="N8" s="23"/>
      <c r="O8" s="25">
        <f t="shared" si="1"/>
      </c>
      <c r="P8" s="24"/>
      <c r="Q8" s="24"/>
      <c r="R8" s="24"/>
      <c r="S8" s="24"/>
    </row>
    <row r="9" spans="1:19" ht="15">
      <c r="A9" s="19">
        <f t="shared" si="2"/>
      </c>
      <c r="B9" s="32">
        <f t="shared" si="3"/>
      </c>
      <c r="C9" s="19">
        <f t="shared" si="4"/>
      </c>
      <c r="D9" s="20">
        <f t="shared" si="5"/>
      </c>
      <c r="E9" s="20">
        <f t="shared" si="6"/>
      </c>
      <c r="F9" s="20">
        <f t="shared" si="7"/>
      </c>
      <c r="G9" s="32">
        <v>8</v>
      </c>
      <c r="H9" s="32" t="str">
        <f t="shared" si="0"/>
        <v>_8</v>
      </c>
      <c r="I9" s="33">
        <v>41375</v>
      </c>
      <c r="J9" s="23"/>
      <c r="K9" s="23"/>
      <c r="L9" s="23"/>
      <c r="M9" s="23"/>
      <c r="N9" s="23"/>
      <c r="O9" s="25">
        <f t="shared" si="1"/>
      </c>
      <c r="P9" s="24"/>
      <c r="Q9" s="24"/>
      <c r="R9" s="24"/>
      <c r="S9" s="24"/>
    </row>
    <row r="10" spans="1:19" ht="15">
      <c r="A10" s="19">
        <f t="shared" si="2"/>
      </c>
      <c r="B10" s="32">
        <f t="shared" si="3"/>
      </c>
      <c r="C10" s="19">
        <f t="shared" si="4"/>
      </c>
      <c r="D10" s="20">
        <f t="shared" si="5"/>
      </c>
      <c r="E10" s="20">
        <f t="shared" si="6"/>
      </c>
      <c r="F10" s="20">
        <f t="shared" si="7"/>
      </c>
      <c r="G10" s="32">
        <v>9</v>
      </c>
      <c r="H10" s="32" t="str">
        <f t="shared" si="0"/>
        <v>_9</v>
      </c>
      <c r="I10" s="33">
        <v>41382</v>
      </c>
      <c r="J10" s="23"/>
      <c r="K10" s="23"/>
      <c r="L10" s="23"/>
      <c r="M10" s="23"/>
      <c r="N10" s="23"/>
      <c r="O10" s="25">
        <f t="shared" si="1"/>
      </c>
      <c r="P10" s="24"/>
      <c r="Q10" s="24"/>
      <c r="R10" s="24"/>
      <c r="S10" s="24"/>
    </row>
    <row r="11" spans="1:19" ht="15">
      <c r="A11" s="19">
        <f t="shared" si="2"/>
      </c>
      <c r="B11" s="32">
        <f t="shared" si="3"/>
      </c>
      <c r="C11" s="19">
        <f t="shared" si="4"/>
      </c>
      <c r="D11" s="20">
        <f t="shared" si="5"/>
      </c>
      <c r="E11" s="20">
        <f t="shared" si="6"/>
      </c>
      <c r="F11" s="20">
        <f t="shared" si="7"/>
      </c>
      <c r="G11" s="32">
        <v>10</v>
      </c>
      <c r="H11" s="32" t="str">
        <f t="shared" si="0"/>
        <v>_10</v>
      </c>
      <c r="I11" s="33">
        <v>41389</v>
      </c>
      <c r="J11" s="23"/>
      <c r="K11" s="23"/>
      <c r="L11" s="23"/>
      <c r="M11" s="23"/>
      <c r="N11" s="23"/>
      <c r="O11" s="25">
        <f t="shared" si="1"/>
      </c>
      <c r="P11" s="24"/>
      <c r="Q11" s="24"/>
      <c r="R11" s="24"/>
      <c r="S11" s="24"/>
    </row>
    <row r="12" spans="1:19" ht="15">
      <c r="A12" s="19">
        <f t="shared" si="2"/>
      </c>
      <c r="B12" s="32">
        <f t="shared" si="3"/>
      </c>
      <c r="C12" s="19">
        <f t="shared" si="4"/>
      </c>
      <c r="D12" s="20">
        <f t="shared" si="5"/>
      </c>
      <c r="E12" s="20">
        <f t="shared" si="6"/>
      </c>
      <c r="F12" s="20">
        <f t="shared" si="7"/>
      </c>
      <c r="G12" s="32">
        <v>11</v>
      </c>
      <c r="H12" s="32" t="str">
        <f t="shared" si="0"/>
        <v>_11</v>
      </c>
      <c r="I12" s="33">
        <v>41396</v>
      </c>
      <c r="J12" s="23"/>
      <c r="K12" s="23"/>
      <c r="L12" s="23"/>
      <c r="M12" s="23"/>
      <c r="N12" s="23"/>
      <c r="O12" s="25">
        <f t="shared" si="1"/>
      </c>
      <c r="P12" s="24"/>
      <c r="Q12" s="24"/>
      <c r="R12" s="24"/>
      <c r="S12" s="24"/>
    </row>
    <row r="13" spans="1:19" ht="15">
      <c r="A13" s="19">
        <f t="shared" si="2"/>
      </c>
      <c r="B13" s="32">
        <f t="shared" si="3"/>
      </c>
      <c r="C13" s="19">
        <f t="shared" si="4"/>
      </c>
      <c r="D13" s="20">
        <f t="shared" si="5"/>
      </c>
      <c r="E13" s="20">
        <f t="shared" si="6"/>
      </c>
      <c r="F13" s="20">
        <f t="shared" si="7"/>
      </c>
      <c r="G13" s="32">
        <v>12</v>
      </c>
      <c r="H13" s="32" t="str">
        <f t="shared" si="0"/>
        <v>_12</v>
      </c>
      <c r="I13" s="33">
        <v>41403</v>
      </c>
      <c r="J13" s="23"/>
      <c r="K13" s="23"/>
      <c r="L13" s="23"/>
      <c r="M13" s="23"/>
      <c r="N13" s="23"/>
      <c r="O13" s="25">
        <f t="shared" si="1"/>
      </c>
      <c r="P13" s="24"/>
      <c r="Q13" s="24"/>
      <c r="R13" s="24"/>
      <c r="S13" s="24"/>
    </row>
    <row r="14" spans="1:19" ht="15">
      <c r="A14" s="19">
        <f t="shared" si="2"/>
      </c>
      <c r="B14" s="32">
        <f t="shared" si="3"/>
      </c>
      <c r="C14" s="19">
        <f t="shared" si="4"/>
      </c>
      <c r="D14" s="20">
        <f t="shared" si="5"/>
      </c>
      <c r="E14" s="20">
        <f t="shared" si="6"/>
      </c>
      <c r="F14" s="20">
        <f t="shared" si="7"/>
      </c>
      <c r="G14" s="32">
        <v>13</v>
      </c>
      <c r="H14" s="32" t="str">
        <f t="shared" si="0"/>
        <v>_13</v>
      </c>
      <c r="I14" s="33">
        <v>41410</v>
      </c>
      <c r="J14" s="23"/>
      <c r="K14" s="23"/>
      <c r="L14" s="23"/>
      <c r="M14" s="23"/>
      <c r="N14" s="23"/>
      <c r="O14" s="25">
        <f t="shared" si="1"/>
      </c>
      <c r="P14" s="24"/>
      <c r="Q14" s="24"/>
      <c r="R14" s="24"/>
      <c r="S14" s="24"/>
    </row>
    <row r="15" spans="1:19" ht="15">
      <c r="A15" s="19">
        <f t="shared" si="2"/>
      </c>
      <c r="B15" s="32">
        <f t="shared" si="3"/>
      </c>
      <c r="C15" s="19">
        <f t="shared" si="4"/>
      </c>
      <c r="D15" s="20">
        <f t="shared" si="5"/>
      </c>
      <c r="E15" s="20">
        <f t="shared" si="6"/>
      </c>
      <c r="F15" s="20">
        <f t="shared" si="7"/>
      </c>
      <c r="G15" s="32">
        <v>14</v>
      </c>
      <c r="H15" s="32" t="str">
        <f t="shared" si="0"/>
        <v>_14</v>
      </c>
      <c r="I15" s="33">
        <v>41417</v>
      </c>
      <c r="J15" s="23"/>
      <c r="K15" s="23"/>
      <c r="L15" s="23"/>
      <c r="M15" s="23"/>
      <c r="N15" s="23"/>
      <c r="O15" s="25">
        <f t="shared" si="1"/>
      </c>
      <c r="P15" s="24"/>
      <c r="Q15" s="24"/>
      <c r="R15" s="24"/>
      <c r="S15" s="24"/>
    </row>
    <row r="16" spans="1:19" ht="15">
      <c r="A16" s="19">
        <f t="shared" si="2"/>
      </c>
      <c r="B16" s="32">
        <f t="shared" si="3"/>
      </c>
      <c r="C16" s="19">
        <f t="shared" si="4"/>
      </c>
      <c r="D16" s="20">
        <f t="shared" si="5"/>
      </c>
      <c r="E16" s="20">
        <f t="shared" si="6"/>
      </c>
      <c r="F16" s="20">
        <f t="shared" si="7"/>
      </c>
      <c r="G16" s="32">
        <v>15</v>
      </c>
      <c r="H16" s="32" t="str">
        <f t="shared" si="0"/>
        <v>_15</v>
      </c>
      <c r="I16" s="33">
        <v>41424</v>
      </c>
      <c r="J16" s="23"/>
      <c r="K16" s="23"/>
      <c r="L16" s="23"/>
      <c r="M16" s="23"/>
      <c r="N16" s="23"/>
      <c r="O16" s="25">
        <f t="shared" si="1"/>
      </c>
      <c r="P16" s="24"/>
      <c r="Q16" s="24"/>
      <c r="R16" s="24"/>
      <c r="S16" s="24"/>
    </row>
    <row r="17" spans="1:19" ht="15">
      <c r="A17" s="19">
        <f t="shared" si="2"/>
      </c>
      <c r="B17" s="32">
        <f t="shared" si="3"/>
      </c>
      <c r="C17" s="19">
        <f t="shared" si="4"/>
      </c>
      <c r="D17" s="20">
        <f t="shared" si="5"/>
      </c>
      <c r="E17" s="20">
        <f t="shared" si="6"/>
      </c>
      <c r="F17" s="20">
        <f t="shared" si="7"/>
      </c>
      <c r="G17" s="32">
        <v>16</v>
      </c>
      <c r="H17" s="32" t="str">
        <f t="shared" si="0"/>
        <v>_16</v>
      </c>
      <c r="I17" s="33">
        <v>41431</v>
      </c>
      <c r="J17" s="23"/>
      <c r="K17" s="23"/>
      <c r="L17" s="23"/>
      <c r="M17" s="23"/>
      <c r="N17" s="23"/>
      <c r="O17" s="25">
        <f t="shared" si="1"/>
      </c>
      <c r="P17" s="24"/>
      <c r="Q17" s="24"/>
      <c r="R17" s="24"/>
      <c r="S17" s="24"/>
    </row>
    <row r="18" spans="1:15" ht="15" hidden="1">
      <c r="A18" s="13"/>
      <c r="B18" s="13"/>
      <c r="C18" s="13"/>
      <c r="D18" s="13"/>
      <c r="E18" s="13"/>
      <c r="F18" s="13"/>
      <c r="G18" s="19"/>
      <c r="H18" s="19"/>
      <c r="I18" s="19"/>
      <c r="J18" s="21"/>
      <c r="K18" s="21"/>
      <c r="L18" s="21"/>
      <c r="M18" s="21"/>
      <c r="N18" s="21"/>
      <c r="O18" s="19"/>
    </row>
    <row r="19" spans="1:15" ht="15" hidden="1">
      <c r="A19" s="13"/>
      <c r="B19" s="13"/>
      <c r="C19" s="13"/>
      <c r="D19" s="13"/>
      <c r="E19" s="13"/>
      <c r="F19" s="13"/>
      <c r="G19" s="19"/>
      <c r="H19" s="19"/>
      <c r="I19" s="19"/>
      <c r="J19" s="21"/>
      <c r="K19" s="21"/>
      <c r="L19" s="21"/>
      <c r="M19" s="21"/>
      <c r="N19" s="21"/>
      <c r="O19" s="19"/>
    </row>
    <row r="20" ht="15" hidden="1"/>
  </sheetData>
  <sheetProtection password="EF0C" sheet="1"/>
  <conditionalFormatting sqref="J3:N17 P3:S17">
    <cfRule type="expression" priority="1" dxfId="0" stopIfTrue="1">
      <formula>AND(J3&lt;J2,NOT(J3=""))</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
    </sheetView>
  </sheetViews>
  <sheetFormatPr defaultColWidth="9.140625" defaultRowHeight="15"/>
  <cols>
    <col min="1" max="1" width="9.57421875" style="0" customWidth="1"/>
    <col min="2" max="2" width="11.140625" style="0" customWidth="1"/>
    <col min="3" max="3" width="11.7109375" style="0" customWidth="1"/>
    <col min="4" max="4" width="13.28125" style="0" customWidth="1"/>
    <col min="5" max="5" width="11.57421875" style="0" customWidth="1"/>
    <col min="6" max="6" width="11.28125" style="0" customWidth="1"/>
    <col min="7" max="7" width="10.8515625" style="0" customWidth="1"/>
    <col min="8" max="8" width="12.421875" style="0" customWidth="1"/>
    <col min="9" max="9" width="10.28125" style="0" customWidth="1"/>
    <col min="11" max="11" width="11.00390625" style="0" customWidth="1"/>
    <col min="12" max="12" width="11.140625" style="0" customWidth="1"/>
    <col min="13" max="13" width="12.28125" style="0" customWidth="1"/>
  </cols>
  <sheetData>
    <row r="1" spans="1:3" s="12" customFormat="1" ht="26.25" customHeight="1">
      <c r="A1" s="17" t="s">
        <v>43</v>
      </c>
      <c r="B1" s="16">
        <f>'Data entry sheet'!A2</f>
        <v>0</v>
      </c>
      <c r="C1" s="16" t="e">
        <f>VLOOKUP(B1,'Names lookup'!A2:B163,2,FALSE)</f>
        <v>#N/A</v>
      </c>
    </row>
    <row r="3" spans="1:13" ht="15">
      <c r="A3" s="49" t="s">
        <v>44</v>
      </c>
      <c r="B3" s="49" t="s">
        <v>45</v>
      </c>
      <c r="C3" s="47" t="s">
        <v>46</v>
      </c>
      <c r="D3" s="47"/>
      <c r="E3" s="47"/>
      <c r="F3" s="47"/>
      <c r="G3" s="47"/>
      <c r="H3" s="47"/>
      <c r="I3" s="48" t="s">
        <v>53</v>
      </c>
      <c r="J3" s="47" t="s">
        <v>54</v>
      </c>
      <c r="K3" s="47"/>
      <c r="L3" s="47"/>
      <c r="M3" s="47"/>
    </row>
    <row r="4" spans="1:13" ht="51.75" customHeight="1">
      <c r="A4" s="50"/>
      <c r="B4" s="50"/>
      <c r="C4" s="14" t="s">
        <v>47</v>
      </c>
      <c r="D4" s="14" t="s">
        <v>48</v>
      </c>
      <c r="E4" s="14" t="s">
        <v>49</v>
      </c>
      <c r="F4" s="14" t="s">
        <v>50</v>
      </c>
      <c r="G4" s="14" t="s">
        <v>51</v>
      </c>
      <c r="H4" s="14" t="s">
        <v>52</v>
      </c>
      <c r="I4" s="48"/>
      <c r="J4" s="15" t="s">
        <v>55</v>
      </c>
      <c r="K4" s="15" t="s">
        <v>56</v>
      </c>
      <c r="L4" s="15" t="s">
        <v>57</v>
      </c>
      <c r="M4" s="15" t="s">
        <v>58</v>
      </c>
    </row>
    <row r="5" spans="1:13" ht="13.5" customHeight="1">
      <c r="A5" s="26">
        <v>1</v>
      </c>
      <c r="B5" s="27">
        <v>41326</v>
      </c>
      <c r="C5" s="28" t="e">
        <f>VLOOKUP(($B$1&amp;"_"&amp;$A5),'Data entry sheet'!$H$2:$S$17,3,FALSE)</f>
        <v>#N/A</v>
      </c>
      <c r="D5" s="28" t="e">
        <f>VLOOKUP(($B$1&amp;"_"&amp;$A5),'Data entry sheet'!$H$2:$S$17,4,FALSE)</f>
        <v>#N/A</v>
      </c>
      <c r="E5" s="28" t="e">
        <f>VLOOKUP(($B$1&amp;"_"&amp;$A5),'Data entry sheet'!$H$2:$S$17,5,FALSE)</f>
        <v>#N/A</v>
      </c>
      <c r="F5" s="28" t="e">
        <f>VLOOKUP(($B$1&amp;"_"&amp;$A5),'Data entry sheet'!$H$2:$S$17,6,FALSE)</f>
        <v>#N/A</v>
      </c>
      <c r="G5" s="28" t="e">
        <f>VLOOKUP(($B$1&amp;"_"&amp;$A5),'Data entry sheet'!$H$2:$S$17,7,FALSE)</f>
        <v>#N/A</v>
      </c>
      <c r="H5" s="28" t="e">
        <f>VLOOKUP(($B$1&amp;"_"&amp;$A5),'Data entry sheet'!$H$2:$S$17,8,FALSE)</f>
        <v>#N/A</v>
      </c>
      <c r="I5" s="29" t="e">
        <f>IF($C5=0,"",$C5/($C5+$F5+$H5))</f>
        <v>#N/A</v>
      </c>
      <c r="J5" s="28" t="e">
        <f>VLOOKUP(($B$1&amp;"_"&amp;$A5),'Data entry sheet'!$H$2:$S$17,9,FALSE)</f>
        <v>#N/A</v>
      </c>
      <c r="K5" s="28" t="e">
        <f>VLOOKUP(($B$1&amp;"_"&amp;$A5),'Data entry sheet'!$H$2:$S$17,10,FALSE)</f>
        <v>#N/A</v>
      </c>
      <c r="L5" s="28" t="e">
        <f>VLOOKUP(($B$1&amp;"_"&amp;$A5),'Data entry sheet'!$H$2:$S$17,11,FALSE)</f>
        <v>#N/A</v>
      </c>
      <c r="M5" s="28" t="e">
        <f>VLOOKUP(($B$1&amp;"_"&amp;$A5),'Data entry sheet'!$H$2:$S$17,12,FALSE)</f>
        <v>#N/A</v>
      </c>
    </row>
    <row r="6" spans="1:13" ht="13.5" customHeight="1">
      <c r="A6" s="26">
        <v>2</v>
      </c>
      <c r="B6" s="27">
        <v>41333</v>
      </c>
      <c r="C6" s="28" t="e">
        <f>VLOOKUP(($B$1&amp;"_"&amp;$A6),'Data entry sheet'!$H$2:$S$17,3,FALSE)</f>
        <v>#N/A</v>
      </c>
      <c r="D6" s="28" t="e">
        <f>VLOOKUP(($B$1&amp;"_"&amp;$A6),'Data entry sheet'!$H$2:$S$17,4,FALSE)</f>
        <v>#N/A</v>
      </c>
      <c r="E6" s="28" t="e">
        <f>VLOOKUP(($B$1&amp;"_"&amp;$A6),'Data entry sheet'!$H$2:$S$17,5,FALSE)</f>
        <v>#N/A</v>
      </c>
      <c r="F6" s="28" t="e">
        <f>VLOOKUP(($B$1&amp;"_"&amp;$A6),'Data entry sheet'!$H$2:$S$17,6,FALSE)</f>
        <v>#N/A</v>
      </c>
      <c r="G6" s="28" t="e">
        <f>VLOOKUP(($B$1&amp;"_"&amp;$A6),'Data entry sheet'!$H$2:$S$17,7,FALSE)</f>
        <v>#N/A</v>
      </c>
      <c r="H6" s="28" t="e">
        <f>VLOOKUP(($B$1&amp;"_"&amp;$A6),'Data entry sheet'!$H$2:$S$17,8,FALSE)</f>
        <v>#N/A</v>
      </c>
      <c r="I6" s="29" t="e">
        <f aca="true" t="shared" si="0" ref="I6:I20">IF($C6=0,"",$C6/($C6+$F6+$H6))</f>
        <v>#N/A</v>
      </c>
      <c r="J6" s="28" t="e">
        <f>VLOOKUP(($B$1&amp;"_"&amp;$A6),'Data entry sheet'!$H$2:$S$17,9,FALSE)</f>
        <v>#N/A</v>
      </c>
      <c r="K6" s="28" t="e">
        <f>VLOOKUP(($B$1&amp;"_"&amp;$A6),'Data entry sheet'!$H$2:$S$17,10,FALSE)</f>
        <v>#N/A</v>
      </c>
      <c r="L6" s="28" t="e">
        <f>VLOOKUP(($B$1&amp;"_"&amp;$A6),'Data entry sheet'!$H$2:$S$17,11,FALSE)</f>
        <v>#N/A</v>
      </c>
      <c r="M6" s="28" t="e">
        <f>VLOOKUP(($B$1&amp;"_"&amp;$A6),'Data entry sheet'!$H$2:$S$17,12,FALSE)</f>
        <v>#N/A</v>
      </c>
    </row>
    <row r="7" spans="1:13" ht="13.5" customHeight="1">
      <c r="A7" s="26">
        <v>3</v>
      </c>
      <c r="B7" s="27">
        <v>41340</v>
      </c>
      <c r="C7" s="28" t="e">
        <f>VLOOKUP(($B$1&amp;"_"&amp;$A7),'Data entry sheet'!$H$2:$S$17,3,FALSE)</f>
        <v>#N/A</v>
      </c>
      <c r="D7" s="28" t="e">
        <f>VLOOKUP(($B$1&amp;"_"&amp;$A7),'Data entry sheet'!$H$2:$S$17,4,FALSE)</f>
        <v>#N/A</v>
      </c>
      <c r="E7" s="28" t="e">
        <f>VLOOKUP(($B$1&amp;"_"&amp;$A7),'Data entry sheet'!$H$2:$S$17,5,FALSE)</f>
        <v>#N/A</v>
      </c>
      <c r="F7" s="28" t="e">
        <f>VLOOKUP(($B$1&amp;"_"&amp;$A7),'Data entry sheet'!$H$2:$S$17,6,FALSE)</f>
        <v>#N/A</v>
      </c>
      <c r="G7" s="28" t="e">
        <f>VLOOKUP(($B$1&amp;"_"&amp;$A7),'Data entry sheet'!$H$2:$S$17,7,FALSE)</f>
        <v>#N/A</v>
      </c>
      <c r="H7" s="28" t="e">
        <f>VLOOKUP(($B$1&amp;"_"&amp;$A7),'Data entry sheet'!$H$2:$S$17,8,FALSE)</f>
        <v>#N/A</v>
      </c>
      <c r="I7" s="29" t="e">
        <f t="shared" si="0"/>
        <v>#N/A</v>
      </c>
      <c r="J7" s="28" t="e">
        <f>VLOOKUP(($B$1&amp;"_"&amp;$A7),'Data entry sheet'!$H$2:$S$17,9,FALSE)</f>
        <v>#N/A</v>
      </c>
      <c r="K7" s="28" t="e">
        <f>VLOOKUP(($B$1&amp;"_"&amp;$A7),'Data entry sheet'!$H$2:$S$17,10,FALSE)</f>
        <v>#N/A</v>
      </c>
      <c r="L7" s="28" t="e">
        <f>VLOOKUP(($B$1&amp;"_"&amp;$A7),'Data entry sheet'!$H$2:$S$17,11,FALSE)</f>
        <v>#N/A</v>
      </c>
      <c r="M7" s="28" t="e">
        <f>VLOOKUP(($B$1&amp;"_"&amp;$A7),'Data entry sheet'!$H$2:$S$17,12,FALSE)</f>
        <v>#N/A</v>
      </c>
    </row>
    <row r="8" spans="1:13" ht="13.5" customHeight="1">
      <c r="A8" s="26">
        <v>4</v>
      </c>
      <c r="B8" s="27">
        <v>41347</v>
      </c>
      <c r="C8" s="28" t="e">
        <f>VLOOKUP(($B$1&amp;"_"&amp;$A8),'Data entry sheet'!$H$2:$S$17,3,FALSE)</f>
        <v>#N/A</v>
      </c>
      <c r="D8" s="28" t="e">
        <f>VLOOKUP(($B$1&amp;"_"&amp;$A8),'Data entry sheet'!$H$2:$S$17,4,FALSE)</f>
        <v>#N/A</v>
      </c>
      <c r="E8" s="28" t="e">
        <f>VLOOKUP(($B$1&amp;"_"&amp;$A8),'Data entry sheet'!$H$2:$S$17,5,FALSE)</f>
        <v>#N/A</v>
      </c>
      <c r="F8" s="28" t="e">
        <f>VLOOKUP(($B$1&amp;"_"&amp;$A8),'Data entry sheet'!$H$2:$S$17,6,FALSE)</f>
        <v>#N/A</v>
      </c>
      <c r="G8" s="28" t="e">
        <f>VLOOKUP(($B$1&amp;"_"&amp;$A8),'Data entry sheet'!$H$2:$S$17,7,FALSE)</f>
        <v>#N/A</v>
      </c>
      <c r="H8" s="28" t="e">
        <f>VLOOKUP(($B$1&amp;"_"&amp;$A8),'Data entry sheet'!$H$2:$S$17,8,FALSE)</f>
        <v>#N/A</v>
      </c>
      <c r="I8" s="29" t="e">
        <f t="shared" si="0"/>
        <v>#N/A</v>
      </c>
      <c r="J8" s="28" t="e">
        <f>VLOOKUP(($B$1&amp;"_"&amp;$A8),'Data entry sheet'!$H$2:$S$17,9,FALSE)</f>
        <v>#N/A</v>
      </c>
      <c r="K8" s="28" t="e">
        <f>VLOOKUP(($B$1&amp;"_"&amp;$A8),'Data entry sheet'!$H$2:$S$17,10,FALSE)</f>
        <v>#N/A</v>
      </c>
      <c r="L8" s="28" t="e">
        <f>VLOOKUP(($B$1&amp;"_"&amp;$A8),'Data entry sheet'!$H$2:$S$17,11,FALSE)</f>
        <v>#N/A</v>
      </c>
      <c r="M8" s="28" t="e">
        <f>VLOOKUP(($B$1&amp;"_"&amp;$A8),'Data entry sheet'!$H$2:$S$17,12,FALSE)</f>
        <v>#N/A</v>
      </c>
    </row>
    <row r="9" spans="1:13" ht="13.5" customHeight="1">
      <c r="A9" s="26">
        <v>5</v>
      </c>
      <c r="B9" s="27">
        <v>41354</v>
      </c>
      <c r="C9" s="28" t="e">
        <f>VLOOKUP(($B$1&amp;"_"&amp;$A9),'Data entry sheet'!$H$2:$S$17,3,FALSE)</f>
        <v>#N/A</v>
      </c>
      <c r="D9" s="28" t="e">
        <f>VLOOKUP(($B$1&amp;"_"&amp;$A9),'Data entry sheet'!$H$2:$S$17,4,FALSE)</f>
        <v>#N/A</v>
      </c>
      <c r="E9" s="28" t="e">
        <f>VLOOKUP(($B$1&amp;"_"&amp;$A9),'Data entry sheet'!$H$2:$S$17,5,FALSE)</f>
        <v>#N/A</v>
      </c>
      <c r="F9" s="28" t="e">
        <f>VLOOKUP(($B$1&amp;"_"&amp;$A9),'Data entry sheet'!$H$2:$S$17,6,FALSE)</f>
        <v>#N/A</v>
      </c>
      <c r="G9" s="28" t="e">
        <f>VLOOKUP(($B$1&amp;"_"&amp;$A9),'Data entry sheet'!$H$2:$S$17,7,FALSE)</f>
        <v>#N/A</v>
      </c>
      <c r="H9" s="28" t="e">
        <f>VLOOKUP(($B$1&amp;"_"&amp;$A9),'Data entry sheet'!$H$2:$S$17,8,FALSE)</f>
        <v>#N/A</v>
      </c>
      <c r="I9" s="29" t="e">
        <f t="shared" si="0"/>
        <v>#N/A</v>
      </c>
      <c r="J9" s="28" t="e">
        <f>VLOOKUP(($B$1&amp;"_"&amp;$A9),'Data entry sheet'!$H$2:$S$17,9,FALSE)</f>
        <v>#N/A</v>
      </c>
      <c r="K9" s="28" t="e">
        <f>VLOOKUP(($B$1&amp;"_"&amp;$A9),'Data entry sheet'!$H$2:$S$17,10,FALSE)</f>
        <v>#N/A</v>
      </c>
      <c r="L9" s="28" t="e">
        <f>VLOOKUP(($B$1&amp;"_"&amp;$A9),'Data entry sheet'!$H$2:$S$17,11,FALSE)</f>
        <v>#N/A</v>
      </c>
      <c r="M9" s="28" t="e">
        <f>VLOOKUP(($B$1&amp;"_"&amp;$A9),'Data entry sheet'!$H$2:$S$17,12,FALSE)</f>
        <v>#N/A</v>
      </c>
    </row>
    <row r="10" spans="1:13" ht="13.5" customHeight="1">
      <c r="A10" s="26">
        <v>6</v>
      </c>
      <c r="B10" s="27">
        <v>41361</v>
      </c>
      <c r="C10" s="28" t="e">
        <f>VLOOKUP(($B$1&amp;"_"&amp;$A10),'Data entry sheet'!$H$2:$S$17,3,FALSE)</f>
        <v>#N/A</v>
      </c>
      <c r="D10" s="28" t="e">
        <f>VLOOKUP(($B$1&amp;"_"&amp;$A10),'Data entry sheet'!$H$2:$S$17,4,FALSE)</f>
        <v>#N/A</v>
      </c>
      <c r="E10" s="28" t="e">
        <f>VLOOKUP(($B$1&amp;"_"&amp;$A10),'Data entry sheet'!$H$2:$S$17,5,FALSE)</f>
        <v>#N/A</v>
      </c>
      <c r="F10" s="28" t="e">
        <f>VLOOKUP(($B$1&amp;"_"&amp;$A10),'Data entry sheet'!$H$2:$S$17,6,FALSE)</f>
        <v>#N/A</v>
      </c>
      <c r="G10" s="28" t="e">
        <f>VLOOKUP(($B$1&amp;"_"&amp;$A10),'Data entry sheet'!$H$2:$S$17,7,FALSE)</f>
        <v>#N/A</v>
      </c>
      <c r="H10" s="28" t="e">
        <f>VLOOKUP(($B$1&amp;"_"&amp;$A10),'Data entry sheet'!$H$2:$S$17,8,FALSE)</f>
        <v>#N/A</v>
      </c>
      <c r="I10" s="29" t="e">
        <f t="shared" si="0"/>
        <v>#N/A</v>
      </c>
      <c r="J10" s="28" t="e">
        <f>VLOOKUP(($B$1&amp;"_"&amp;$A10),'Data entry sheet'!$H$2:$S$17,9,FALSE)</f>
        <v>#N/A</v>
      </c>
      <c r="K10" s="28" t="e">
        <f>VLOOKUP(($B$1&amp;"_"&amp;$A10),'Data entry sheet'!$H$2:$S$17,10,FALSE)</f>
        <v>#N/A</v>
      </c>
      <c r="L10" s="28" t="e">
        <f>VLOOKUP(($B$1&amp;"_"&amp;$A10),'Data entry sheet'!$H$2:$S$17,11,FALSE)</f>
        <v>#N/A</v>
      </c>
      <c r="M10" s="28" t="e">
        <f>VLOOKUP(($B$1&amp;"_"&amp;$A10),'Data entry sheet'!$H$2:$S$17,12,FALSE)</f>
        <v>#N/A</v>
      </c>
    </row>
    <row r="11" spans="1:13" ht="13.5" customHeight="1">
      <c r="A11" s="26">
        <v>7</v>
      </c>
      <c r="B11" s="27">
        <v>41368</v>
      </c>
      <c r="C11" s="28" t="e">
        <f>VLOOKUP(($B$1&amp;"_"&amp;$A11),'Data entry sheet'!$H$2:$S$17,3,FALSE)</f>
        <v>#N/A</v>
      </c>
      <c r="D11" s="28" t="e">
        <f>VLOOKUP(($B$1&amp;"_"&amp;$A11),'Data entry sheet'!$H$2:$S$17,4,FALSE)</f>
        <v>#N/A</v>
      </c>
      <c r="E11" s="28" t="e">
        <f>VLOOKUP(($B$1&amp;"_"&amp;$A11),'Data entry sheet'!$H$2:$S$17,5,FALSE)</f>
        <v>#N/A</v>
      </c>
      <c r="F11" s="28" t="e">
        <f>VLOOKUP(($B$1&amp;"_"&amp;$A11),'Data entry sheet'!$H$2:$S$17,6,FALSE)</f>
        <v>#N/A</v>
      </c>
      <c r="G11" s="28" t="e">
        <f>VLOOKUP(($B$1&amp;"_"&amp;$A11),'Data entry sheet'!$H$2:$S$17,7,FALSE)</f>
        <v>#N/A</v>
      </c>
      <c r="H11" s="28" t="e">
        <f>VLOOKUP(($B$1&amp;"_"&amp;$A11),'Data entry sheet'!$H$2:$S$17,8,FALSE)</f>
        <v>#N/A</v>
      </c>
      <c r="I11" s="29" t="e">
        <f t="shared" si="0"/>
        <v>#N/A</v>
      </c>
      <c r="J11" s="28" t="e">
        <f>VLOOKUP(($B$1&amp;"_"&amp;$A11),'Data entry sheet'!$H$2:$S$17,9,FALSE)</f>
        <v>#N/A</v>
      </c>
      <c r="K11" s="28" t="e">
        <f>VLOOKUP(($B$1&amp;"_"&amp;$A11),'Data entry sheet'!$H$2:$S$17,10,FALSE)</f>
        <v>#N/A</v>
      </c>
      <c r="L11" s="28" t="e">
        <f>VLOOKUP(($B$1&amp;"_"&amp;$A11),'Data entry sheet'!$H$2:$S$17,11,FALSE)</f>
        <v>#N/A</v>
      </c>
      <c r="M11" s="28" t="e">
        <f>VLOOKUP(($B$1&amp;"_"&amp;$A11),'Data entry sheet'!$H$2:$S$17,12,FALSE)</f>
        <v>#N/A</v>
      </c>
    </row>
    <row r="12" spans="1:13" ht="13.5" customHeight="1">
      <c r="A12" s="26">
        <v>8</v>
      </c>
      <c r="B12" s="27">
        <v>41375</v>
      </c>
      <c r="C12" s="28" t="e">
        <f>VLOOKUP(($B$1&amp;"_"&amp;$A12),'Data entry sheet'!$H$2:$S$17,3,FALSE)</f>
        <v>#N/A</v>
      </c>
      <c r="D12" s="28" t="e">
        <f>VLOOKUP(($B$1&amp;"_"&amp;$A12),'Data entry sheet'!$H$2:$S$17,4,FALSE)</f>
        <v>#N/A</v>
      </c>
      <c r="E12" s="28" t="e">
        <f>VLOOKUP(($B$1&amp;"_"&amp;$A12),'Data entry sheet'!$H$2:$S$17,5,FALSE)</f>
        <v>#N/A</v>
      </c>
      <c r="F12" s="28" t="e">
        <f>VLOOKUP(($B$1&amp;"_"&amp;$A12),'Data entry sheet'!$H$2:$S$17,6,FALSE)</f>
        <v>#N/A</v>
      </c>
      <c r="G12" s="28" t="e">
        <f>VLOOKUP(($B$1&amp;"_"&amp;$A12),'Data entry sheet'!$H$2:$S$17,7,FALSE)</f>
        <v>#N/A</v>
      </c>
      <c r="H12" s="28" t="e">
        <f>VLOOKUP(($B$1&amp;"_"&amp;$A12),'Data entry sheet'!$H$2:$S$17,8,FALSE)</f>
        <v>#N/A</v>
      </c>
      <c r="I12" s="29" t="e">
        <f t="shared" si="0"/>
        <v>#N/A</v>
      </c>
      <c r="J12" s="28" t="e">
        <f>VLOOKUP(($B$1&amp;"_"&amp;$A12),'Data entry sheet'!$H$2:$S$17,9,FALSE)</f>
        <v>#N/A</v>
      </c>
      <c r="K12" s="28" t="e">
        <f>VLOOKUP(($B$1&amp;"_"&amp;$A12),'Data entry sheet'!$H$2:$S$17,10,FALSE)</f>
        <v>#N/A</v>
      </c>
      <c r="L12" s="28" t="e">
        <f>VLOOKUP(($B$1&amp;"_"&amp;$A12),'Data entry sheet'!$H$2:$S$17,11,FALSE)</f>
        <v>#N/A</v>
      </c>
      <c r="M12" s="28" t="e">
        <f>VLOOKUP(($B$1&amp;"_"&amp;$A12),'Data entry sheet'!$H$2:$S$17,12,FALSE)</f>
        <v>#N/A</v>
      </c>
    </row>
    <row r="13" spans="1:13" ht="13.5" customHeight="1">
      <c r="A13" s="26">
        <v>9</v>
      </c>
      <c r="B13" s="27">
        <v>41382</v>
      </c>
      <c r="C13" s="28" t="e">
        <f>VLOOKUP(($B$1&amp;"_"&amp;$A13),'Data entry sheet'!$H$2:$S$17,3,FALSE)</f>
        <v>#N/A</v>
      </c>
      <c r="D13" s="28" t="e">
        <f>VLOOKUP(($B$1&amp;"_"&amp;$A13),'Data entry sheet'!$H$2:$S$17,4,FALSE)</f>
        <v>#N/A</v>
      </c>
      <c r="E13" s="28" t="e">
        <f>VLOOKUP(($B$1&amp;"_"&amp;$A13),'Data entry sheet'!$H$2:$S$17,5,FALSE)</f>
        <v>#N/A</v>
      </c>
      <c r="F13" s="28" t="e">
        <f>VLOOKUP(($B$1&amp;"_"&amp;$A13),'Data entry sheet'!$H$2:$S$17,6,FALSE)</f>
        <v>#N/A</v>
      </c>
      <c r="G13" s="28" t="e">
        <f>VLOOKUP(($B$1&amp;"_"&amp;$A13),'Data entry sheet'!$H$2:$S$17,7,FALSE)</f>
        <v>#N/A</v>
      </c>
      <c r="H13" s="28" t="e">
        <f>VLOOKUP(($B$1&amp;"_"&amp;$A13),'Data entry sheet'!$H$2:$S$17,8,FALSE)</f>
        <v>#N/A</v>
      </c>
      <c r="I13" s="29" t="e">
        <f t="shared" si="0"/>
        <v>#N/A</v>
      </c>
      <c r="J13" s="28" t="e">
        <f>VLOOKUP(($B$1&amp;"_"&amp;$A13),'Data entry sheet'!$H$2:$S$17,9,FALSE)</f>
        <v>#N/A</v>
      </c>
      <c r="K13" s="28" t="e">
        <f>VLOOKUP(($B$1&amp;"_"&amp;$A13),'Data entry sheet'!$H$2:$S$17,10,FALSE)</f>
        <v>#N/A</v>
      </c>
      <c r="L13" s="28" t="e">
        <f>VLOOKUP(($B$1&amp;"_"&amp;$A13),'Data entry sheet'!$H$2:$S$17,11,FALSE)</f>
        <v>#N/A</v>
      </c>
      <c r="M13" s="28" t="e">
        <f>VLOOKUP(($B$1&amp;"_"&amp;$A13),'Data entry sheet'!$H$2:$S$17,12,FALSE)</f>
        <v>#N/A</v>
      </c>
    </row>
    <row r="14" spans="1:13" ht="13.5" customHeight="1">
      <c r="A14" s="26">
        <v>10</v>
      </c>
      <c r="B14" s="27">
        <v>41389</v>
      </c>
      <c r="C14" s="28" t="e">
        <f>VLOOKUP(($B$1&amp;"_"&amp;$A14),'Data entry sheet'!$H$2:$S$17,3,FALSE)</f>
        <v>#N/A</v>
      </c>
      <c r="D14" s="28" t="e">
        <f>VLOOKUP(($B$1&amp;"_"&amp;$A14),'Data entry sheet'!$H$2:$S$17,4,FALSE)</f>
        <v>#N/A</v>
      </c>
      <c r="E14" s="28" t="e">
        <f>VLOOKUP(($B$1&amp;"_"&amp;$A14),'Data entry sheet'!$H$2:$S$17,5,FALSE)</f>
        <v>#N/A</v>
      </c>
      <c r="F14" s="28" t="e">
        <f>VLOOKUP(($B$1&amp;"_"&amp;$A14),'Data entry sheet'!$H$2:$S$17,6,FALSE)</f>
        <v>#N/A</v>
      </c>
      <c r="G14" s="28" t="e">
        <f>VLOOKUP(($B$1&amp;"_"&amp;$A14),'Data entry sheet'!$H$2:$S$17,7,FALSE)</f>
        <v>#N/A</v>
      </c>
      <c r="H14" s="28" t="e">
        <f>VLOOKUP(($B$1&amp;"_"&amp;$A14),'Data entry sheet'!$H$2:$S$17,8,FALSE)</f>
        <v>#N/A</v>
      </c>
      <c r="I14" s="29" t="e">
        <f t="shared" si="0"/>
        <v>#N/A</v>
      </c>
      <c r="J14" s="28" t="e">
        <f>VLOOKUP(($B$1&amp;"_"&amp;$A14),'Data entry sheet'!$H$2:$S$17,9,FALSE)</f>
        <v>#N/A</v>
      </c>
      <c r="K14" s="28" t="e">
        <f>VLOOKUP(($B$1&amp;"_"&amp;$A14),'Data entry sheet'!$H$2:$S$17,10,FALSE)</f>
        <v>#N/A</v>
      </c>
      <c r="L14" s="28" t="e">
        <f>VLOOKUP(($B$1&amp;"_"&amp;$A14),'Data entry sheet'!$H$2:$S$17,11,FALSE)</f>
        <v>#N/A</v>
      </c>
      <c r="M14" s="28" t="e">
        <f>VLOOKUP(($B$1&amp;"_"&amp;$A14),'Data entry sheet'!$H$2:$S$17,12,FALSE)</f>
        <v>#N/A</v>
      </c>
    </row>
    <row r="15" spans="1:13" ht="13.5" customHeight="1">
      <c r="A15" s="26">
        <v>11</v>
      </c>
      <c r="B15" s="27">
        <v>41396</v>
      </c>
      <c r="C15" s="28" t="e">
        <f>VLOOKUP(($B$1&amp;"_"&amp;$A15),'Data entry sheet'!$H$2:$S$17,3,FALSE)</f>
        <v>#N/A</v>
      </c>
      <c r="D15" s="28" t="e">
        <f>VLOOKUP(($B$1&amp;"_"&amp;$A15),'Data entry sheet'!$H$2:$S$17,4,FALSE)</f>
        <v>#N/A</v>
      </c>
      <c r="E15" s="28" t="e">
        <f>VLOOKUP(($B$1&amp;"_"&amp;$A15),'Data entry sheet'!$H$2:$S$17,5,FALSE)</f>
        <v>#N/A</v>
      </c>
      <c r="F15" s="28" t="e">
        <f>VLOOKUP(($B$1&amp;"_"&amp;$A15),'Data entry sheet'!$H$2:$S$17,6,FALSE)</f>
        <v>#N/A</v>
      </c>
      <c r="G15" s="28" t="e">
        <f>VLOOKUP(($B$1&amp;"_"&amp;$A15),'Data entry sheet'!$H$2:$S$17,7,FALSE)</f>
        <v>#N/A</v>
      </c>
      <c r="H15" s="28" t="e">
        <f>VLOOKUP(($B$1&amp;"_"&amp;$A15),'Data entry sheet'!$H$2:$S$17,8,FALSE)</f>
        <v>#N/A</v>
      </c>
      <c r="I15" s="29" t="e">
        <f t="shared" si="0"/>
        <v>#N/A</v>
      </c>
      <c r="J15" s="28" t="e">
        <f>VLOOKUP(($B$1&amp;"_"&amp;$A15),'Data entry sheet'!$H$2:$S$17,9,FALSE)</f>
        <v>#N/A</v>
      </c>
      <c r="K15" s="28" t="e">
        <f>VLOOKUP(($B$1&amp;"_"&amp;$A15),'Data entry sheet'!$H$2:$S$17,10,FALSE)</f>
        <v>#N/A</v>
      </c>
      <c r="L15" s="28" t="e">
        <f>VLOOKUP(($B$1&amp;"_"&amp;$A15),'Data entry sheet'!$H$2:$S$17,11,FALSE)</f>
        <v>#N/A</v>
      </c>
      <c r="M15" s="28" t="e">
        <f>VLOOKUP(($B$1&amp;"_"&amp;$A15),'Data entry sheet'!$H$2:$S$17,12,FALSE)</f>
        <v>#N/A</v>
      </c>
    </row>
    <row r="16" spans="1:13" ht="13.5" customHeight="1">
      <c r="A16" s="26">
        <v>12</v>
      </c>
      <c r="B16" s="27">
        <v>41403</v>
      </c>
      <c r="C16" s="28" t="e">
        <f>VLOOKUP(($B$1&amp;"_"&amp;$A16),'Data entry sheet'!$H$2:$S$17,3,FALSE)</f>
        <v>#N/A</v>
      </c>
      <c r="D16" s="28" t="e">
        <f>VLOOKUP(($B$1&amp;"_"&amp;$A16),'Data entry sheet'!$H$2:$S$17,4,FALSE)</f>
        <v>#N/A</v>
      </c>
      <c r="E16" s="28" t="e">
        <f>VLOOKUP(($B$1&amp;"_"&amp;$A16),'Data entry sheet'!$H$2:$S$17,5,FALSE)</f>
        <v>#N/A</v>
      </c>
      <c r="F16" s="28" t="e">
        <f>VLOOKUP(($B$1&amp;"_"&amp;$A16),'Data entry sheet'!$H$2:$S$17,6,FALSE)</f>
        <v>#N/A</v>
      </c>
      <c r="G16" s="28" t="e">
        <f>VLOOKUP(($B$1&amp;"_"&amp;$A16),'Data entry sheet'!$H$2:$S$17,7,FALSE)</f>
        <v>#N/A</v>
      </c>
      <c r="H16" s="28" t="e">
        <f>VLOOKUP(($B$1&amp;"_"&amp;$A16),'Data entry sheet'!$H$2:$S$17,8,FALSE)</f>
        <v>#N/A</v>
      </c>
      <c r="I16" s="29" t="e">
        <f t="shared" si="0"/>
        <v>#N/A</v>
      </c>
      <c r="J16" s="28" t="e">
        <f>VLOOKUP(($B$1&amp;"_"&amp;$A16),'Data entry sheet'!$H$2:$S$17,9,FALSE)</f>
        <v>#N/A</v>
      </c>
      <c r="K16" s="28" t="e">
        <f>VLOOKUP(($B$1&amp;"_"&amp;$A16),'Data entry sheet'!$H$2:$S$17,10,FALSE)</f>
        <v>#N/A</v>
      </c>
      <c r="L16" s="28" t="e">
        <f>VLOOKUP(($B$1&amp;"_"&amp;$A16),'Data entry sheet'!$H$2:$S$17,11,FALSE)</f>
        <v>#N/A</v>
      </c>
      <c r="M16" s="28" t="e">
        <f>VLOOKUP(($B$1&amp;"_"&amp;$A16),'Data entry sheet'!$H$2:$S$17,12,FALSE)</f>
        <v>#N/A</v>
      </c>
    </row>
    <row r="17" spans="1:13" ht="13.5" customHeight="1">
      <c r="A17" s="26">
        <v>13</v>
      </c>
      <c r="B17" s="27">
        <v>41410</v>
      </c>
      <c r="C17" s="28" t="e">
        <f>VLOOKUP(($B$1&amp;"_"&amp;$A17),'Data entry sheet'!$H$2:$S$17,3,FALSE)</f>
        <v>#N/A</v>
      </c>
      <c r="D17" s="28" t="e">
        <f>VLOOKUP(($B$1&amp;"_"&amp;$A17),'Data entry sheet'!$H$2:$S$17,4,FALSE)</f>
        <v>#N/A</v>
      </c>
      <c r="E17" s="28" t="e">
        <f>VLOOKUP(($B$1&amp;"_"&amp;$A17),'Data entry sheet'!$H$2:$S$17,5,FALSE)</f>
        <v>#N/A</v>
      </c>
      <c r="F17" s="28" t="e">
        <f>VLOOKUP(($B$1&amp;"_"&amp;$A17),'Data entry sheet'!$H$2:$S$17,6,FALSE)</f>
        <v>#N/A</v>
      </c>
      <c r="G17" s="28" t="e">
        <f>VLOOKUP(($B$1&amp;"_"&amp;$A17),'Data entry sheet'!$H$2:$S$17,7,FALSE)</f>
        <v>#N/A</v>
      </c>
      <c r="H17" s="28" t="e">
        <f>VLOOKUP(($B$1&amp;"_"&amp;$A17),'Data entry sheet'!$H$2:$S$17,8,FALSE)</f>
        <v>#N/A</v>
      </c>
      <c r="I17" s="29" t="e">
        <f t="shared" si="0"/>
        <v>#N/A</v>
      </c>
      <c r="J17" s="28" t="e">
        <f>VLOOKUP(($B$1&amp;"_"&amp;$A17),'Data entry sheet'!$H$2:$S$17,9,FALSE)</f>
        <v>#N/A</v>
      </c>
      <c r="K17" s="28" t="e">
        <f>VLOOKUP(($B$1&amp;"_"&amp;$A17),'Data entry sheet'!$H$2:$S$17,10,FALSE)</f>
        <v>#N/A</v>
      </c>
      <c r="L17" s="28" t="e">
        <f>VLOOKUP(($B$1&amp;"_"&amp;$A17),'Data entry sheet'!$H$2:$S$17,11,FALSE)</f>
        <v>#N/A</v>
      </c>
      <c r="M17" s="28" t="e">
        <f>VLOOKUP(($B$1&amp;"_"&amp;$A17),'Data entry sheet'!$H$2:$S$17,12,FALSE)</f>
        <v>#N/A</v>
      </c>
    </row>
    <row r="18" spans="1:13" ht="13.5" customHeight="1">
      <c r="A18" s="26">
        <v>14</v>
      </c>
      <c r="B18" s="27">
        <v>41417</v>
      </c>
      <c r="C18" s="28" t="e">
        <f>VLOOKUP(($B$1&amp;"_"&amp;$A18),'Data entry sheet'!$H$2:$S$17,3,FALSE)</f>
        <v>#N/A</v>
      </c>
      <c r="D18" s="28" t="e">
        <f>VLOOKUP(($B$1&amp;"_"&amp;$A18),'Data entry sheet'!$H$2:$S$17,4,FALSE)</f>
        <v>#N/A</v>
      </c>
      <c r="E18" s="28" t="e">
        <f>VLOOKUP(($B$1&amp;"_"&amp;$A18),'Data entry sheet'!$H$2:$S$17,5,FALSE)</f>
        <v>#N/A</v>
      </c>
      <c r="F18" s="28" t="e">
        <f>VLOOKUP(($B$1&amp;"_"&amp;$A18),'Data entry sheet'!$H$2:$S$17,6,FALSE)</f>
        <v>#N/A</v>
      </c>
      <c r="G18" s="28" t="e">
        <f>VLOOKUP(($B$1&amp;"_"&amp;$A18),'Data entry sheet'!$H$2:$S$17,7,FALSE)</f>
        <v>#N/A</v>
      </c>
      <c r="H18" s="28" t="e">
        <f>VLOOKUP(($B$1&amp;"_"&amp;$A18),'Data entry sheet'!$H$2:$S$17,8,FALSE)</f>
        <v>#N/A</v>
      </c>
      <c r="I18" s="29" t="e">
        <f t="shared" si="0"/>
        <v>#N/A</v>
      </c>
      <c r="J18" s="28" t="e">
        <f>VLOOKUP(($B$1&amp;"_"&amp;$A18),'Data entry sheet'!$H$2:$S$17,9,FALSE)</f>
        <v>#N/A</v>
      </c>
      <c r="K18" s="28" t="e">
        <f>VLOOKUP(($B$1&amp;"_"&amp;$A18),'Data entry sheet'!$H$2:$S$17,10,FALSE)</f>
        <v>#N/A</v>
      </c>
      <c r="L18" s="28" t="e">
        <f>VLOOKUP(($B$1&amp;"_"&amp;$A18),'Data entry sheet'!$H$2:$S$17,11,FALSE)</f>
        <v>#N/A</v>
      </c>
      <c r="M18" s="28" t="e">
        <f>VLOOKUP(($B$1&amp;"_"&amp;$A18),'Data entry sheet'!$H$2:$S$17,12,FALSE)</f>
        <v>#N/A</v>
      </c>
    </row>
    <row r="19" spans="1:13" ht="13.5" customHeight="1">
      <c r="A19" s="26">
        <v>15</v>
      </c>
      <c r="B19" s="27">
        <v>41424</v>
      </c>
      <c r="C19" s="28" t="e">
        <f>VLOOKUP(($B$1&amp;"_"&amp;$A19),'Data entry sheet'!$H$2:$S$17,3,FALSE)</f>
        <v>#N/A</v>
      </c>
      <c r="D19" s="28" t="e">
        <f>VLOOKUP(($B$1&amp;"_"&amp;$A19),'Data entry sheet'!$H$2:$S$17,4,FALSE)</f>
        <v>#N/A</v>
      </c>
      <c r="E19" s="28" t="e">
        <f>VLOOKUP(($B$1&amp;"_"&amp;$A19),'Data entry sheet'!$H$2:$S$17,5,FALSE)</f>
        <v>#N/A</v>
      </c>
      <c r="F19" s="28" t="e">
        <f>VLOOKUP(($B$1&amp;"_"&amp;$A19),'Data entry sheet'!$H$2:$S$17,6,FALSE)</f>
        <v>#N/A</v>
      </c>
      <c r="G19" s="28" t="e">
        <f>VLOOKUP(($B$1&amp;"_"&amp;$A19),'Data entry sheet'!$H$2:$S$17,7,FALSE)</f>
        <v>#N/A</v>
      </c>
      <c r="H19" s="28" t="e">
        <f>VLOOKUP(($B$1&amp;"_"&amp;$A19),'Data entry sheet'!$H$2:$S$17,8,FALSE)</f>
        <v>#N/A</v>
      </c>
      <c r="I19" s="29" t="e">
        <f t="shared" si="0"/>
        <v>#N/A</v>
      </c>
      <c r="J19" s="28" t="e">
        <f>VLOOKUP(($B$1&amp;"_"&amp;$A19),'Data entry sheet'!$H$2:$S$17,9,FALSE)</f>
        <v>#N/A</v>
      </c>
      <c r="K19" s="28" t="e">
        <f>VLOOKUP(($B$1&amp;"_"&amp;$A19),'Data entry sheet'!$H$2:$S$17,10,FALSE)</f>
        <v>#N/A</v>
      </c>
      <c r="L19" s="28" t="e">
        <f>VLOOKUP(($B$1&amp;"_"&amp;$A19),'Data entry sheet'!$H$2:$S$17,11,FALSE)</f>
        <v>#N/A</v>
      </c>
      <c r="M19" s="28" t="e">
        <f>VLOOKUP(($B$1&amp;"_"&amp;$A19),'Data entry sheet'!$H$2:$S$17,12,FALSE)</f>
        <v>#N/A</v>
      </c>
    </row>
    <row r="20" spans="1:13" ht="13.5" customHeight="1">
      <c r="A20" s="26">
        <v>16</v>
      </c>
      <c r="B20" s="27">
        <v>41431</v>
      </c>
      <c r="C20" s="28" t="e">
        <f>VLOOKUP(($B$1&amp;"_"&amp;$A20),'Data entry sheet'!$H$2:$S$17,3,FALSE)</f>
        <v>#N/A</v>
      </c>
      <c r="D20" s="28" t="e">
        <f>VLOOKUP(($B$1&amp;"_"&amp;$A20),'Data entry sheet'!$H$2:$S$17,4,FALSE)</f>
        <v>#N/A</v>
      </c>
      <c r="E20" s="28" t="e">
        <f>VLOOKUP(($B$1&amp;"_"&amp;$A20),'Data entry sheet'!$H$2:$S$17,5,FALSE)</f>
        <v>#N/A</v>
      </c>
      <c r="F20" s="28" t="e">
        <f>VLOOKUP(($B$1&amp;"_"&amp;$A20),'Data entry sheet'!$H$2:$S$17,6,FALSE)</f>
        <v>#N/A</v>
      </c>
      <c r="G20" s="28" t="e">
        <f>VLOOKUP(($B$1&amp;"_"&amp;$A20),'Data entry sheet'!$H$2:$S$17,7,FALSE)</f>
        <v>#N/A</v>
      </c>
      <c r="H20" s="28" t="e">
        <f>VLOOKUP(($B$1&amp;"_"&amp;$A20),'Data entry sheet'!$H$2:$S$17,8,FALSE)</f>
        <v>#N/A</v>
      </c>
      <c r="I20" s="29" t="e">
        <f t="shared" si="0"/>
        <v>#N/A</v>
      </c>
      <c r="J20" s="28" t="e">
        <f>VLOOKUP(($B$1&amp;"_"&amp;$A20),'Data entry sheet'!$H$2:$S$17,9,FALSE)</f>
        <v>#N/A</v>
      </c>
      <c r="K20" s="28" t="e">
        <f>VLOOKUP(($B$1&amp;"_"&amp;$A20),'Data entry sheet'!$H$2:$S$17,10,FALSE)</f>
        <v>#N/A</v>
      </c>
      <c r="L20" s="28" t="e">
        <f>VLOOKUP(($B$1&amp;"_"&amp;$A20),'Data entry sheet'!$H$2:$S$17,11,FALSE)</f>
        <v>#N/A</v>
      </c>
      <c r="M20" s="28" t="e">
        <f>VLOOKUP(($B$1&amp;"_"&amp;$A20),'Data entry sheet'!$H$2:$S$17,12,FALSE)</f>
        <v>#N/A</v>
      </c>
    </row>
    <row r="22" ht="15">
      <c r="A22" s="18" t="s">
        <v>59</v>
      </c>
    </row>
  </sheetData>
  <sheetProtection password="EF0C" sheet="1" objects="1" scenarios="1"/>
  <mergeCells count="5">
    <mergeCell ref="C3:H3"/>
    <mergeCell ref="I3:I4"/>
    <mergeCell ref="J3:M3"/>
    <mergeCell ref="A3:A4"/>
    <mergeCell ref="B3:B4"/>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163"/>
  <sheetViews>
    <sheetView zoomScalePageLayoutView="0" workbookViewId="0" topLeftCell="A1">
      <selection activeCell="A1" sqref="A1:B16384"/>
    </sheetView>
  </sheetViews>
  <sheetFormatPr defaultColWidth="9.140625" defaultRowHeight="15"/>
  <cols>
    <col min="1" max="1" width="8.28125" style="11" bestFit="1" customWidth="1"/>
    <col min="2" max="2" width="64.00390625" style="11" bestFit="1" customWidth="1"/>
    <col min="3" max="16384" width="9.140625" style="11" customWidth="1"/>
  </cols>
  <sheetData>
    <row r="1" spans="1:2" ht="15">
      <c r="A1" s="34" t="s">
        <v>60</v>
      </c>
      <c r="B1" s="34" t="s">
        <v>41</v>
      </c>
    </row>
    <row r="2" spans="1:2" ht="15">
      <c r="A2" s="51" t="s">
        <v>184</v>
      </c>
      <c r="B2" s="40" t="s">
        <v>185</v>
      </c>
    </row>
    <row r="3" spans="1:2" ht="15">
      <c r="A3" t="s">
        <v>167</v>
      </c>
      <c r="B3" t="s">
        <v>168</v>
      </c>
    </row>
    <row r="4" spans="1:2" ht="15">
      <c r="A4" s="51" t="s">
        <v>42</v>
      </c>
      <c r="B4" s="40" t="s">
        <v>189</v>
      </c>
    </row>
    <row r="5" spans="1:2" ht="15">
      <c r="A5" t="s">
        <v>42</v>
      </c>
      <c r="B5" t="s">
        <v>169</v>
      </c>
    </row>
    <row r="6" spans="1:2" ht="15">
      <c r="A6" s="51" t="s">
        <v>186</v>
      </c>
      <c r="B6" s="40" t="s">
        <v>187</v>
      </c>
    </row>
    <row r="7" spans="1:2" s="40" customFormat="1" ht="15">
      <c r="A7" s="51" t="s">
        <v>71</v>
      </c>
      <c r="B7" s="40" t="s">
        <v>72</v>
      </c>
    </row>
    <row r="8" spans="1:2" ht="15">
      <c r="A8" s="51" t="s">
        <v>170</v>
      </c>
      <c r="B8" s="40" t="s">
        <v>171</v>
      </c>
    </row>
    <row r="9" spans="1:2" ht="15">
      <c r="A9" t="s">
        <v>170</v>
      </c>
      <c r="B9" t="s">
        <v>171</v>
      </c>
    </row>
    <row r="10" spans="1:2" ht="15">
      <c r="A10" s="51" t="s">
        <v>97</v>
      </c>
      <c r="B10" s="40" t="s">
        <v>98</v>
      </c>
    </row>
    <row r="11" spans="1:2" ht="15">
      <c r="A11" s="51" t="s">
        <v>99</v>
      </c>
      <c r="B11" s="40" t="s">
        <v>100</v>
      </c>
    </row>
    <row r="12" spans="1:2" ht="15">
      <c r="A12" s="51" t="s">
        <v>101</v>
      </c>
      <c r="B12" s="40" t="s">
        <v>183</v>
      </c>
    </row>
    <row r="13" spans="1:2" ht="15">
      <c r="A13" s="51" t="s">
        <v>102</v>
      </c>
      <c r="B13" s="40" t="s">
        <v>103</v>
      </c>
    </row>
    <row r="14" spans="1:2" ht="15">
      <c r="A14" s="51" t="s">
        <v>73</v>
      </c>
      <c r="B14" s="40" t="s">
        <v>74</v>
      </c>
    </row>
    <row r="15" spans="1:2" ht="15">
      <c r="A15" s="51" t="s">
        <v>104</v>
      </c>
      <c r="B15" s="40" t="s">
        <v>105</v>
      </c>
    </row>
    <row r="16" spans="1:2" ht="15">
      <c r="A16" s="51" t="s">
        <v>75</v>
      </c>
      <c r="B16" s="40" t="s">
        <v>76</v>
      </c>
    </row>
    <row r="17" spans="1:2" ht="15">
      <c r="A17" s="51" t="s">
        <v>77</v>
      </c>
      <c r="B17" s="40" t="s">
        <v>78</v>
      </c>
    </row>
    <row r="18" spans="1:2" ht="15">
      <c r="A18" s="51" t="s">
        <v>106</v>
      </c>
      <c r="B18" s="40" t="s">
        <v>188</v>
      </c>
    </row>
    <row r="19" spans="1:2" ht="15">
      <c r="A19" s="51" t="s">
        <v>107</v>
      </c>
      <c r="B19" s="40" t="s">
        <v>108</v>
      </c>
    </row>
    <row r="20" spans="1:2" ht="15">
      <c r="A20" s="51" t="s">
        <v>109</v>
      </c>
      <c r="B20" s="40" t="s">
        <v>110</v>
      </c>
    </row>
    <row r="21" spans="1:2" ht="15">
      <c r="A21" s="51" t="s">
        <v>111</v>
      </c>
      <c r="B21" s="40" t="s">
        <v>112</v>
      </c>
    </row>
    <row r="22" spans="1:2" ht="15">
      <c r="A22" s="51" t="s">
        <v>113</v>
      </c>
      <c r="B22" s="40" t="s">
        <v>114</v>
      </c>
    </row>
    <row r="23" spans="1:2" ht="15">
      <c r="A23" s="51" t="s">
        <v>115</v>
      </c>
      <c r="B23" s="40" t="s">
        <v>116</v>
      </c>
    </row>
    <row r="24" spans="1:2" ht="15">
      <c r="A24" s="51" t="s">
        <v>79</v>
      </c>
      <c r="B24" s="40" t="s">
        <v>80</v>
      </c>
    </row>
    <row r="25" spans="1:2" ht="15">
      <c r="A25" s="51" t="s">
        <v>117</v>
      </c>
      <c r="B25" s="40" t="s">
        <v>118</v>
      </c>
    </row>
    <row r="26" spans="1:2" ht="15">
      <c r="A26" s="51" t="s">
        <v>119</v>
      </c>
      <c r="B26" s="40" t="s">
        <v>120</v>
      </c>
    </row>
    <row r="27" spans="1:2" ht="15">
      <c r="A27" s="51" t="s">
        <v>81</v>
      </c>
      <c r="B27" s="40" t="s">
        <v>82</v>
      </c>
    </row>
    <row r="28" spans="1:2" ht="15">
      <c r="A28" s="51" t="s">
        <v>121</v>
      </c>
      <c r="B28" s="40" t="s">
        <v>122</v>
      </c>
    </row>
    <row r="29" spans="1:2" ht="15">
      <c r="A29" s="51" t="s">
        <v>123</v>
      </c>
      <c r="B29" s="40" t="s">
        <v>124</v>
      </c>
    </row>
    <row r="30" spans="1:2" ht="15">
      <c r="A30" s="51" t="s">
        <v>83</v>
      </c>
      <c r="B30" s="40" t="s">
        <v>84</v>
      </c>
    </row>
    <row r="31" spans="1:2" ht="15">
      <c r="A31" s="51" t="s">
        <v>125</v>
      </c>
      <c r="B31" s="40" t="s">
        <v>126</v>
      </c>
    </row>
    <row r="32" spans="1:2" ht="15">
      <c r="A32" s="51" t="s">
        <v>127</v>
      </c>
      <c r="B32" s="40" t="s">
        <v>128</v>
      </c>
    </row>
    <row r="33" spans="1:2" ht="15">
      <c r="A33" s="51" t="s">
        <v>129</v>
      </c>
      <c r="B33" s="40" t="s">
        <v>130</v>
      </c>
    </row>
    <row r="34" spans="1:2" ht="15">
      <c r="A34" s="51" t="s">
        <v>131</v>
      </c>
      <c r="B34" s="40" t="s">
        <v>132</v>
      </c>
    </row>
    <row r="35" spans="1:2" ht="15">
      <c r="A35" s="51" t="s">
        <v>133</v>
      </c>
      <c r="B35" s="40" t="s">
        <v>134</v>
      </c>
    </row>
    <row r="36" spans="1:2" ht="15">
      <c r="A36" s="51" t="s">
        <v>85</v>
      </c>
      <c r="B36" s="40" t="s">
        <v>86</v>
      </c>
    </row>
    <row r="37" spans="1:2" ht="15">
      <c r="A37" s="51" t="s">
        <v>135</v>
      </c>
      <c r="B37" s="40" t="s">
        <v>136</v>
      </c>
    </row>
    <row r="38" spans="1:2" ht="15">
      <c r="A38" s="51" t="s">
        <v>87</v>
      </c>
      <c r="B38" s="40" t="s">
        <v>88</v>
      </c>
    </row>
    <row r="39" spans="1:2" ht="15">
      <c r="A39" s="51" t="s">
        <v>137</v>
      </c>
      <c r="B39" s="40" t="s">
        <v>138</v>
      </c>
    </row>
    <row r="40" spans="1:2" ht="15">
      <c r="A40" s="51" t="s">
        <v>139</v>
      </c>
      <c r="B40" s="40" t="s">
        <v>140</v>
      </c>
    </row>
    <row r="41" spans="1:2" ht="15">
      <c r="A41" s="51" t="s">
        <v>141</v>
      </c>
      <c r="B41" s="40" t="s">
        <v>142</v>
      </c>
    </row>
    <row r="42" spans="1:2" ht="15">
      <c r="A42" s="51" t="s">
        <v>143</v>
      </c>
      <c r="B42" s="40" t="s">
        <v>144</v>
      </c>
    </row>
    <row r="43" spans="1:2" ht="15">
      <c r="A43" s="51" t="s">
        <v>89</v>
      </c>
      <c r="B43" s="40" t="s">
        <v>90</v>
      </c>
    </row>
    <row r="44" spans="1:2" ht="15">
      <c r="A44" s="51" t="s">
        <v>145</v>
      </c>
      <c r="B44" s="40" t="s">
        <v>146</v>
      </c>
    </row>
    <row r="45" spans="1:2" ht="15">
      <c r="A45" s="51" t="s">
        <v>147</v>
      </c>
      <c r="B45" s="40" t="s">
        <v>148</v>
      </c>
    </row>
    <row r="46" spans="1:2" ht="15">
      <c r="A46" s="51" t="s">
        <v>149</v>
      </c>
      <c r="B46" s="40" t="s">
        <v>150</v>
      </c>
    </row>
    <row r="47" spans="1:2" ht="15">
      <c r="A47" s="51" t="s">
        <v>151</v>
      </c>
      <c r="B47" s="40" t="s">
        <v>152</v>
      </c>
    </row>
    <row r="48" spans="1:2" ht="15">
      <c r="A48" s="51" t="s">
        <v>153</v>
      </c>
      <c r="B48" s="40" t="s">
        <v>154</v>
      </c>
    </row>
    <row r="49" spans="1:2" ht="15">
      <c r="A49" s="51" t="s">
        <v>155</v>
      </c>
      <c r="B49" s="40" t="s">
        <v>156</v>
      </c>
    </row>
    <row r="50" spans="1:2" ht="15">
      <c r="A50" s="51" t="s">
        <v>157</v>
      </c>
      <c r="B50" s="40" t="s">
        <v>158</v>
      </c>
    </row>
    <row r="51" spans="1:2" ht="15">
      <c r="A51" s="51" t="s">
        <v>159</v>
      </c>
      <c r="B51" s="40" t="s">
        <v>160</v>
      </c>
    </row>
    <row r="52" spans="1:2" ht="15">
      <c r="A52" s="51" t="s">
        <v>161</v>
      </c>
      <c r="B52" s="40" t="s">
        <v>162</v>
      </c>
    </row>
    <row r="53" spans="1:2" ht="15">
      <c r="A53" s="51" t="s">
        <v>163</v>
      </c>
      <c r="B53" s="40" t="s">
        <v>164</v>
      </c>
    </row>
    <row r="54" spans="1:2" ht="15">
      <c r="A54" s="51" t="s">
        <v>165</v>
      </c>
      <c r="B54" s="40" t="s">
        <v>166</v>
      </c>
    </row>
    <row r="55" spans="1:2" ht="15">
      <c r="A55" s="51" t="s">
        <v>91</v>
      </c>
      <c r="B55" s="40" t="s">
        <v>92</v>
      </c>
    </row>
    <row r="56" spans="1:2" ht="15">
      <c r="A56" s="51" t="s">
        <v>93</v>
      </c>
      <c r="B56" s="40" t="s">
        <v>94</v>
      </c>
    </row>
    <row r="57" spans="1:2" ht="15">
      <c r="A57" s="51" t="s">
        <v>95</v>
      </c>
      <c r="B57" s="40" t="s">
        <v>96</v>
      </c>
    </row>
    <row r="58" spans="1:2" ht="15">
      <c r="A58" s="51" t="s">
        <v>61</v>
      </c>
      <c r="B58" s="40" t="s">
        <v>62</v>
      </c>
    </row>
    <row r="59" spans="1:2" ht="15">
      <c r="A59" s="51" t="s">
        <v>63</v>
      </c>
      <c r="B59" s="40" t="s">
        <v>64</v>
      </c>
    </row>
    <row r="60" spans="1:2" ht="15">
      <c r="A60" s="51" t="s">
        <v>65</v>
      </c>
      <c r="B60" s="40" t="s">
        <v>66</v>
      </c>
    </row>
    <row r="61" spans="1:2" ht="15">
      <c r="A61" s="51" t="s">
        <v>67</v>
      </c>
      <c r="B61" s="40" t="s">
        <v>68</v>
      </c>
    </row>
    <row r="62" spans="1:2" ht="15">
      <c r="A62" s="51" t="s">
        <v>69</v>
      </c>
      <c r="B62" s="40" t="s">
        <v>70</v>
      </c>
    </row>
    <row r="63" spans="1:2" ht="15">
      <c r="A63" t="s">
        <v>172</v>
      </c>
      <c r="B63" t="s">
        <v>173</v>
      </c>
    </row>
    <row r="64" spans="1:2" ht="15">
      <c r="A64" s="35"/>
      <c r="B64" s="35"/>
    </row>
    <row r="65" spans="1:2" ht="15">
      <c r="A65" s="35"/>
      <c r="B65" s="35"/>
    </row>
    <row r="66" spans="1:2" ht="15">
      <c r="A66" s="35"/>
      <c r="B66" s="35"/>
    </row>
    <row r="67" spans="1:2" ht="15">
      <c r="A67" s="35"/>
      <c r="B67" s="35"/>
    </row>
    <row r="68" spans="1:2" ht="15">
      <c r="A68" s="35"/>
      <c r="B68" s="35"/>
    </row>
    <row r="69" spans="1:2" ht="15">
      <c r="A69" s="35"/>
      <c r="B69" s="35"/>
    </row>
    <row r="70" spans="1:2" ht="15">
      <c r="A70" s="35"/>
      <c r="B70" s="35"/>
    </row>
    <row r="71" spans="1:2" ht="15">
      <c r="A71" s="35"/>
      <c r="B71" s="35"/>
    </row>
    <row r="72" spans="1:2" ht="15">
      <c r="A72" s="35"/>
      <c r="B72" s="35"/>
    </row>
    <row r="73" spans="1:2" ht="15">
      <c r="A73" s="35"/>
      <c r="B73" s="35"/>
    </row>
    <row r="74" spans="1:2" ht="15">
      <c r="A74" s="35"/>
      <c r="B74" s="35"/>
    </row>
    <row r="75" spans="1:2" ht="15">
      <c r="A75" s="35"/>
      <c r="B75" s="35"/>
    </row>
    <row r="76" spans="1:2" ht="15">
      <c r="A76" s="35"/>
      <c r="B76" s="35"/>
    </row>
    <row r="77" spans="1:2" ht="15">
      <c r="A77" s="35"/>
      <c r="B77" s="35"/>
    </row>
    <row r="78" spans="1:2" ht="15">
      <c r="A78" s="35"/>
      <c r="B78" s="35"/>
    </row>
    <row r="79" spans="1:2" ht="15">
      <c r="A79" s="35"/>
      <c r="B79" s="35"/>
    </row>
    <row r="80" spans="1:2" ht="15">
      <c r="A80" s="35"/>
      <c r="B80" s="35"/>
    </row>
    <row r="81" spans="1:2" ht="15">
      <c r="A81" s="35"/>
      <c r="B81" s="35"/>
    </row>
    <row r="82" spans="1:2" ht="15">
      <c r="A82" s="35"/>
      <c r="B82" s="35"/>
    </row>
    <row r="83" spans="1:2" ht="15">
      <c r="A83" s="35"/>
      <c r="B83" s="35"/>
    </row>
    <row r="84" spans="1:2" ht="15">
      <c r="A84" s="35"/>
      <c r="B84" s="35"/>
    </row>
    <row r="85" spans="1:2" ht="15">
      <c r="A85" s="35"/>
      <c r="B85" s="35"/>
    </row>
    <row r="86" spans="1:2" ht="15">
      <c r="A86" s="35"/>
      <c r="B86" s="35"/>
    </row>
    <row r="87" spans="1:2" ht="15">
      <c r="A87" s="35"/>
      <c r="B87" s="35"/>
    </row>
    <row r="88" spans="1:2" ht="15">
      <c r="A88" s="35"/>
      <c r="B88" s="35"/>
    </row>
    <row r="89" spans="1:2" ht="15">
      <c r="A89" s="35"/>
      <c r="B89" s="35"/>
    </row>
    <row r="90" spans="1:2" ht="15">
      <c r="A90" s="35"/>
      <c r="B90" s="35"/>
    </row>
    <row r="91" spans="1:2" ht="15">
      <c r="A91" s="35"/>
      <c r="B91" s="35"/>
    </row>
    <row r="92" spans="1:2" ht="15">
      <c r="A92" s="35"/>
      <c r="B92" s="35"/>
    </row>
    <row r="93" spans="1:2" ht="15">
      <c r="A93" s="35"/>
      <c r="B93" s="35"/>
    </row>
    <row r="94" spans="1:2" ht="15">
      <c r="A94" s="35"/>
      <c r="B94" s="35"/>
    </row>
    <row r="95" spans="1:2" ht="15">
      <c r="A95" s="35"/>
      <c r="B95" s="35"/>
    </row>
    <row r="96" spans="1:2" ht="15">
      <c r="A96" s="35"/>
      <c r="B96" s="35"/>
    </row>
    <row r="97" spans="1:2" ht="15">
      <c r="A97" s="35"/>
      <c r="B97" s="35"/>
    </row>
    <row r="98" spans="1:2" ht="15">
      <c r="A98" s="35"/>
      <c r="B98" s="35"/>
    </row>
    <row r="99" spans="1:2" ht="15">
      <c r="A99" s="35"/>
      <c r="B99" s="35"/>
    </row>
    <row r="100" spans="1:2" ht="15">
      <c r="A100" s="35"/>
      <c r="B100" s="35"/>
    </row>
    <row r="101" spans="1:2" ht="15">
      <c r="A101" s="35"/>
      <c r="B101" s="35"/>
    </row>
    <row r="102" spans="1:2" ht="15">
      <c r="A102" s="35"/>
      <c r="B102" s="35"/>
    </row>
    <row r="103" spans="1:2" ht="15">
      <c r="A103" s="35"/>
      <c r="B103" s="35"/>
    </row>
    <row r="104" spans="1:2" ht="15">
      <c r="A104" s="35"/>
      <c r="B104" s="35"/>
    </row>
    <row r="105" spans="1:2" ht="15">
      <c r="A105" s="35"/>
      <c r="B105" s="35"/>
    </row>
    <row r="106" spans="1:2" ht="15">
      <c r="A106" s="35"/>
      <c r="B106" s="35"/>
    </row>
    <row r="107" spans="1:2" ht="15">
      <c r="A107" s="35"/>
      <c r="B107" s="35"/>
    </row>
    <row r="108" spans="1:2" ht="15">
      <c r="A108" s="35"/>
      <c r="B108" s="35"/>
    </row>
    <row r="109" spans="1:2" ht="15">
      <c r="A109" s="35"/>
      <c r="B109" s="35"/>
    </row>
    <row r="110" spans="1:2" ht="15">
      <c r="A110" s="35"/>
      <c r="B110" s="35"/>
    </row>
    <row r="111" spans="1:2" ht="15">
      <c r="A111" s="35"/>
      <c r="B111" s="35"/>
    </row>
    <row r="112" spans="1:2" ht="15">
      <c r="A112" s="35"/>
      <c r="B112" s="35"/>
    </row>
    <row r="113" spans="1:2" ht="15">
      <c r="A113" s="35"/>
      <c r="B113" s="35"/>
    </row>
    <row r="114" spans="1:2" ht="15">
      <c r="A114" s="35"/>
      <c r="B114" s="35"/>
    </row>
    <row r="115" spans="1:2" ht="15">
      <c r="A115" s="35"/>
      <c r="B115" s="35"/>
    </row>
    <row r="116" spans="1:2" ht="15">
      <c r="A116" s="35"/>
      <c r="B116" s="35"/>
    </row>
    <row r="117" spans="1:2" ht="15">
      <c r="A117" s="35"/>
      <c r="B117" s="35"/>
    </row>
    <row r="118" spans="1:2" ht="15">
      <c r="A118" s="35"/>
      <c r="B118" s="35"/>
    </row>
    <row r="119" spans="1:2" ht="15">
      <c r="A119" s="35"/>
      <c r="B119" s="35"/>
    </row>
    <row r="120" spans="1:2" ht="15">
      <c r="A120" s="35"/>
      <c r="B120" s="35"/>
    </row>
    <row r="121" spans="1:2" ht="15">
      <c r="A121" s="35"/>
      <c r="B121" s="35"/>
    </row>
    <row r="122" spans="1:2" ht="15">
      <c r="A122" s="35"/>
      <c r="B122" s="35"/>
    </row>
    <row r="123" spans="1:2" ht="15">
      <c r="A123" s="35"/>
      <c r="B123" s="35"/>
    </row>
    <row r="124" spans="1:2" ht="15">
      <c r="A124" s="35"/>
      <c r="B124" s="35"/>
    </row>
    <row r="125" spans="1:2" ht="15">
      <c r="A125" s="35"/>
      <c r="B125" s="35"/>
    </row>
    <row r="126" spans="1:2" ht="15">
      <c r="A126" s="35"/>
      <c r="B126" s="35"/>
    </row>
    <row r="127" spans="1:2" ht="15">
      <c r="A127" s="35"/>
      <c r="B127" s="35"/>
    </row>
    <row r="128" spans="1:2" ht="15">
      <c r="A128" s="35"/>
      <c r="B128" s="35"/>
    </row>
    <row r="129" spans="1:2" ht="15">
      <c r="A129" s="35"/>
      <c r="B129" s="35"/>
    </row>
    <row r="130" spans="1:2" ht="15">
      <c r="A130" s="35"/>
      <c r="B130" s="35"/>
    </row>
    <row r="131" spans="1:2" ht="15">
      <c r="A131" s="35"/>
      <c r="B131" s="35"/>
    </row>
    <row r="132" spans="1:2" ht="15">
      <c r="A132" s="35"/>
      <c r="B132" s="35"/>
    </row>
    <row r="133" spans="1:2" ht="15">
      <c r="A133" s="35"/>
      <c r="B133" s="35"/>
    </row>
    <row r="134" spans="1:2" ht="15">
      <c r="A134" s="35"/>
      <c r="B134" s="35"/>
    </row>
    <row r="135" spans="1:2" ht="15">
      <c r="A135" s="35"/>
      <c r="B135" s="35"/>
    </row>
    <row r="136" spans="1:2" ht="15">
      <c r="A136" s="35"/>
      <c r="B136" s="35"/>
    </row>
    <row r="137" spans="1:2" ht="15">
      <c r="A137" s="35"/>
      <c r="B137" s="35"/>
    </row>
    <row r="138" spans="1:2" ht="15">
      <c r="A138" s="35"/>
      <c r="B138" s="35"/>
    </row>
    <row r="139" spans="1:2" ht="15">
      <c r="A139" s="35"/>
      <c r="B139" s="35"/>
    </row>
    <row r="140" spans="1:2" ht="15">
      <c r="A140" s="35"/>
      <c r="B140" s="35"/>
    </row>
    <row r="141" spans="1:2" ht="15">
      <c r="A141" s="35"/>
      <c r="B141" s="35"/>
    </row>
    <row r="142" spans="1:2" ht="15">
      <c r="A142" s="35"/>
      <c r="B142" s="35"/>
    </row>
    <row r="143" spans="1:2" ht="15">
      <c r="A143" s="35"/>
      <c r="B143" s="35"/>
    </row>
    <row r="144" spans="1:2" ht="15">
      <c r="A144" s="35"/>
      <c r="B144" s="35"/>
    </row>
    <row r="145" spans="1:2" ht="15">
      <c r="A145" s="35"/>
      <c r="B145" s="35"/>
    </row>
    <row r="146" spans="1:2" ht="15">
      <c r="A146" s="35"/>
      <c r="B146" s="35"/>
    </row>
    <row r="147" spans="1:2" ht="15">
      <c r="A147" s="35"/>
      <c r="B147" s="35"/>
    </row>
    <row r="148" spans="1:2" ht="15">
      <c r="A148" s="35"/>
      <c r="B148" s="35"/>
    </row>
    <row r="149" spans="1:2" ht="15">
      <c r="A149" s="35"/>
      <c r="B149" s="35"/>
    </row>
    <row r="150" spans="1:2" ht="15">
      <c r="A150" s="35"/>
      <c r="B150" s="35"/>
    </row>
    <row r="151" spans="1:2" ht="15">
      <c r="A151" s="35"/>
      <c r="B151" s="35"/>
    </row>
    <row r="152" spans="1:2" ht="15">
      <c r="A152" s="35"/>
      <c r="B152" s="35"/>
    </row>
    <row r="153" spans="1:2" ht="15">
      <c r="A153" s="35"/>
      <c r="B153" s="35"/>
    </row>
    <row r="154" spans="1:2" ht="15">
      <c r="A154" s="35"/>
      <c r="B154" s="35"/>
    </row>
    <row r="155" spans="1:2" ht="15">
      <c r="A155" s="35"/>
      <c r="B155" s="35"/>
    </row>
    <row r="156" spans="1:2" ht="15">
      <c r="A156" s="35"/>
      <c r="B156" s="35"/>
    </row>
    <row r="157" spans="1:2" ht="15">
      <c r="A157" s="35"/>
      <c r="B157" s="35"/>
    </row>
    <row r="158" spans="1:2" ht="15">
      <c r="A158" s="35"/>
      <c r="B158" s="35"/>
    </row>
    <row r="159" spans="1:2" ht="15">
      <c r="A159" s="35"/>
      <c r="B159" s="35"/>
    </row>
    <row r="160" spans="1:2" ht="15">
      <c r="A160" s="35"/>
      <c r="B160" s="35"/>
    </row>
    <row r="161" spans="1:2" ht="15">
      <c r="A161" s="35"/>
      <c r="B161" s="35"/>
    </row>
    <row r="162" spans="1:2" ht="15">
      <c r="A162" s="35"/>
      <c r="B162" s="35"/>
    </row>
    <row r="163" spans="1:2" ht="15">
      <c r="A163" s="35"/>
      <c r="B163" s="3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Esther</dc:creator>
  <cp:keywords/>
  <dc:description/>
  <cp:lastModifiedBy>Katherine</cp:lastModifiedBy>
  <dcterms:created xsi:type="dcterms:W3CDTF">2011-05-18T11:03:12Z</dcterms:created>
  <dcterms:modified xsi:type="dcterms:W3CDTF">2013-01-08T16:48:37Z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