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17" activeTab="0"/>
  </bookViews>
  <sheets>
    <sheet name="Data" sheetId="1" r:id="rId1"/>
    <sheet name="Your Care &amp; Treatment" sheetId="2" r:id="rId2"/>
    <sheet name="Your Health &amp; Social Care Worke" sheetId="3" r:id="rId3"/>
    <sheet name="Organising Your Care" sheetId="4" r:id="rId4"/>
    <sheet name="Planning Your Care" sheetId="5" r:id="rId5"/>
    <sheet name="Reviewing Your Care" sheetId="6" r:id="rId6"/>
    <sheet name="Changes In Who You See" sheetId="7" r:id="rId7"/>
    <sheet name="Crisis Care" sheetId="8" r:id="rId8"/>
    <sheet name="Treatments" sheetId="9" r:id="rId9"/>
    <sheet name="Support &amp; Wellbeing" sheetId="10" r:id="rId10"/>
    <sheet name="Overall" sheetId="11" r:id="rId11"/>
    <sheet name="About You" sheetId="12" r:id="rId12"/>
  </sheets>
  <definedNames/>
  <calcPr fullCalcOnLoad="1"/>
</workbook>
</file>

<file path=xl/sharedStrings.xml><?xml version="1.0" encoding="utf-8"?>
<sst xmlns="http://schemas.openxmlformats.org/spreadsheetml/2006/main" count="513" uniqueCount="298">
  <si>
    <t>Overall, how long have you been in contact with NHS mental health services?</t>
  </si>
  <si>
    <t>Do you know how to contact this person if you have a concern about your care?</t>
  </si>
  <si>
    <t>How well does this person organise the care and services you need?</t>
  </si>
  <si>
    <t>Does this agreement on what care you will receive take your personal circumstances into account?</t>
  </si>
  <si>
    <t>In the last 12 months have you had a formal meeting with someone from NHS mental health services to discuss how your care is working?</t>
  </si>
  <si>
    <t>Were you involved as much as you wanted to be in discussing how your care is working?</t>
  </si>
  <si>
    <t>Did you know who was in charge of organising your care while this change was taking place?</t>
  </si>
  <si>
    <t xml:space="preserve">Do you know who to contact out of office hours if you have a crisis? </t>
  </si>
  <si>
    <t>When you tried to contact them, did you get the help you needed?</t>
  </si>
  <si>
    <t>Have you been receiving any medicines for your mental health needs for 12 months or longer?</t>
  </si>
  <si>
    <t>Were you involved as much as you wanted to be in deciding what treatments or therapies to use?</t>
  </si>
  <si>
    <t>Have NHS mental health services involved a member of your family or someone else close to you as much as you would like?</t>
  </si>
  <si>
    <t>Overall…</t>
  </si>
  <si>
    <t>Who was the main person or people that filled in this questionnaire?</t>
  </si>
  <si>
    <t xml:space="preserve">Are you male or female? </t>
  </si>
  <si>
    <t xml:space="preserve">Which of the following best describes how you think of yourself? </t>
  </si>
  <si>
    <t xml:space="preserve">What is your ethnic group? </t>
  </si>
  <si>
    <r>
      <t xml:space="preserve">1. When was the </t>
    </r>
    <r>
      <rPr>
        <b/>
        <sz val="11"/>
        <color indexed="8"/>
        <rFont val="Arial"/>
        <family val="2"/>
      </rPr>
      <t>last time</t>
    </r>
    <r>
      <rPr>
        <sz val="11"/>
        <color indexed="8"/>
        <rFont val="Arial"/>
        <family val="2"/>
      </rPr>
      <t xml:space="preserve"> you saw someone from </t>
    </r>
    <r>
      <rPr>
        <b/>
        <sz val="11"/>
        <color indexed="8"/>
        <rFont val="Arial"/>
        <family val="2"/>
      </rPr>
      <t>NHS mental health services</t>
    </r>
    <r>
      <rPr>
        <sz val="11"/>
        <color indexed="8"/>
        <rFont val="Arial"/>
        <family val="2"/>
      </rPr>
      <t>?</t>
    </r>
  </si>
  <si>
    <t>2. Overall, how long have you been in contact with NHS mental health services?</t>
  </si>
  <si>
    <r>
      <t xml:space="preserve">3. In the last 12 months, do you feel you have seen NHS mental health services </t>
    </r>
    <r>
      <rPr>
        <b/>
        <sz val="11"/>
        <color indexed="8"/>
        <rFont val="Arial"/>
        <family val="2"/>
      </rPr>
      <t>often enough</t>
    </r>
    <r>
      <rPr>
        <sz val="11"/>
        <color indexed="8"/>
        <rFont val="Arial"/>
        <family val="2"/>
      </rPr>
      <t xml:space="preserve"> for your needs?</t>
    </r>
  </si>
  <si>
    <t>Were you involved as much as you wanted to be in agreeing what care you will receive?</t>
  </si>
  <si>
    <t>Has someone from NHS mental health services supported you in taking part in an activity locally?</t>
  </si>
  <si>
    <t xml:space="preserve">What is your religion? </t>
  </si>
  <si>
    <t>Trust code</t>
  </si>
  <si>
    <t>Service user Record number</t>
  </si>
  <si>
    <t>Year of Birth</t>
  </si>
  <si>
    <t>Gender</t>
  </si>
  <si>
    <t>Ethnic category</t>
  </si>
  <si>
    <t>Day of last contact</t>
  </si>
  <si>
    <t>Month of last contact</t>
  </si>
  <si>
    <t>Year of last contact</t>
  </si>
  <si>
    <t>CPA status</t>
  </si>
  <si>
    <t>Day of questionnaire being received</t>
  </si>
  <si>
    <t>Month of receiving questionnaire</t>
  </si>
  <si>
    <t>Year of receiving questionnaire</t>
  </si>
  <si>
    <t>Outcome</t>
  </si>
  <si>
    <t>The three character code of your organisation (e.g. RNH), maintained by NHS Connecting for Health</t>
  </si>
  <si>
    <t>Service user's year of birth (NNNN)</t>
  </si>
  <si>
    <t xml:space="preserve">Gender (N) 1=male    2=female </t>
  </si>
  <si>
    <t>Ethnic category A=White British; B=White Irish; C=White other; D=Mixed white and black Caribbean; E=Mixed white and black African; F=Mixed White and Asian; G=Mixed other; H=Asian Indian; J= Asian Pakistani; K=Asian Bangladeshi; L=Asian other; M=Black Caribbean; N=Black African; P=Black other; R=Chinese; S=Any other ethnic group; Z=Not stated</t>
  </si>
  <si>
    <t>Day of last contact (N or NN)</t>
  </si>
  <si>
    <t>Month of last contact (N)  1=Jan; 2=Feb; 3=Mar; 4=April; 5=May; 6=June; 7=July; 8=Aug; 9=Sept; 10=Oct; 11=Nov; 12=Dec</t>
  </si>
  <si>
    <t>Year of last contact (NNNN)</t>
  </si>
  <si>
    <t xml:space="preserve">Registered on CPA (N)              1= the service user is registered on ‘new’ CPA                          2=service user is NOT registered on 'new' CPA                         3=service user CPA status unknown </t>
  </si>
  <si>
    <t>Day of receiving questionnaire (N or NN)</t>
  </si>
  <si>
    <t>Month of questionnaire being received (N)   1=Jan; 2=Feb; 3=Mar; 4=April; 5=May; 6=June; 7=July; 8=Aug; 9=Sept; 10=Oct; 11=Nov; 12=Dec</t>
  </si>
  <si>
    <t>Year of questionnaire being received (NNNN)</t>
  </si>
  <si>
    <t>Q1</t>
  </si>
  <si>
    <t>Q2</t>
  </si>
  <si>
    <t>Q3</t>
  </si>
  <si>
    <t>Q4</t>
  </si>
  <si>
    <t>Q5</t>
  </si>
  <si>
    <t>Q6</t>
  </si>
  <si>
    <t>Q7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</si>
  <si>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</si>
  <si>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</si>
  <si>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</si>
  <si>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</si>
  <si>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</si>
  <si>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</si>
  <si>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</si>
  <si>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</si>
  <si>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</si>
  <si>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</si>
  <si>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</si>
  <si>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</si>
  <si>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</si>
  <si>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</si>
  <si>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</si>
  <si>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</si>
  <si>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</si>
  <si>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</si>
  <si>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</si>
  <si>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</si>
  <si>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</si>
  <si>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</si>
  <si>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</si>
  <si>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</si>
  <si>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</si>
  <si>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</si>
  <si>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</si>
  <si>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</si>
  <si>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</si>
  <si>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</si>
  <si>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</si>
  <si>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</si>
  <si>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</si>
  <si>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</si>
  <si>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</si>
  <si>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</si>
  <si>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</si>
  <si>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</si>
  <si>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r>
      <t>In the last 12 months</t>
    </r>
    <r>
      <rPr>
        <sz val="10"/>
        <color indexed="8"/>
        <rFont val="Arial"/>
        <family val="2"/>
      </rPr>
      <t>, have the people you see for your care or services changed?</t>
    </r>
  </si>
  <si>
    <r>
      <t xml:space="preserve">When was the </t>
    </r>
    <r>
      <rPr>
        <sz val="10"/>
        <color indexed="8"/>
        <rFont val="Arial"/>
        <family val="2"/>
      </rPr>
      <t>last time you saw someone from NHS mental health services?</t>
    </r>
  </si>
  <si>
    <r>
      <t xml:space="preserve">In the last 12 months, do you feel you have seen NHS mental health services </t>
    </r>
    <r>
      <rPr>
        <sz val="10"/>
        <color indexed="8"/>
        <rFont val="Arial"/>
        <family val="2"/>
      </rPr>
      <t>often enough for your needs?</t>
    </r>
  </si>
  <si>
    <r>
      <t xml:space="preserve">Did the person or people you saw </t>
    </r>
    <r>
      <rPr>
        <sz val="10"/>
        <color indexed="8"/>
        <rFont val="Arial"/>
        <family val="2"/>
      </rPr>
      <t>listen carefully to you?</t>
    </r>
  </si>
  <si>
    <r>
      <t xml:space="preserve">Were you given </t>
    </r>
    <r>
      <rPr>
        <sz val="10"/>
        <color indexed="8"/>
        <rFont val="Arial"/>
        <family val="2"/>
      </rPr>
      <t>enough time to discuss your needs and treatment?</t>
    </r>
  </si>
  <si>
    <r>
      <t xml:space="preserve">Did the person or people you saw </t>
    </r>
    <r>
      <rPr>
        <sz val="10"/>
        <color indexed="8"/>
        <rFont val="Arial"/>
        <family val="2"/>
      </rPr>
      <t>understand how your mental health needs affect other areas of your life?</t>
    </r>
  </si>
  <si>
    <r>
      <t xml:space="preserve">Have you been told </t>
    </r>
    <r>
      <rPr>
        <sz val="10"/>
        <color indexed="8"/>
        <rFont val="Arial"/>
        <family val="2"/>
      </rPr>
      <t xml:space="preserve">who is in charge of organising your care and services? </t>
    </r>
  </si>
  <si>
    <r>
      <t xml:space="preserve">Have you agreed with someone from </t>
    </r>
    <r>
      <rPr>
        <sz val="10"/>
        <color indexed="8"/>
        <rFont val="Arial"/>
        <family val="2"/>
      </rPr>
      <t xml:space="preserve">NHS mental health services what care you will receive? </t>
    </r>
  </si>
  <si>
    <r>
      <t xml:space="preserve">Did you feel that decisions were made </t>
    </r>
    <r>
      <rPr>
        <sz val="10"/>
        <color indexed="8"/>
        <rFont val="Arial"/>
        <family val="2"/>
      </rPr>
      <t>together by you and the person you saw during this discussion?</t>
    </r>
  </si>
  <si>
    <r>
      <t xml:space="preserve">What impact has this had on the </t>
    </r>
    <r>
      <rPr>
        <sz val="10"/>
        <color indexed="8"/>
        <rFont val="Arial"/>
        <family val="2"/>
      </rPr>
      <t>care you receive?</t>
    </r>
  </si>
  <si>
    <r>
      <rPr>
        <sz val="10"/>
        <color indexed="8"/>
        <rFont val="Arial"/>
        <family val="2"/>
      </rPr>
      <t>In the last 12 months, have you tried to contact this person or team because your condition was getting worse?</t>
    </r>
  </si>
  <si>
    <r>
      <t xml:space="preserve">In the last 12 months, have you been receiving any </t>
    </r>
    <r>
      <rPr>
        <sz val="10"/>
        <color indexed="8"/>
        <rFont val="Arial"/>
        <family val="2"/>
      </rPr>
      <t xml:space="preserve">medicines for your mental health needs? </t>
    </r>
  </si>
  <si>
    <r>
      <t xml:space="preserve">Were you </t>
    </r>
    <r>
      <rPr>
        <sz val="10"/>
        <color indexed="8"/>
        <rFont val="Arial"/>
        <family val="2"/>
      </rPr>
      <t>involved as much as you wanted to be in decisions about which medicines you receive?</t>
    </r>
  </si>
  <si>
    <r>
      <t xml:space="preserve">In the last 12 months, have you been prescribed any </t>
    </r>
    <r>
      <rPr>
        <sz val="10"/>
        <color indexed="8"/>
        <rFont val="Arial"/>
        <family val="2"/>
      </rPr>
      <t>new medicines for your mental health needs?</t>
    </r>
  </si>
  <si>
    <r>
      <t xml:space="preserve">The last time you had a new medicine prescribed for your mental health needs, were you given </t>
    </r>
    <r>
      <rPr>
        <sz val="10"/>
        <color indexed="8"/>
        <rFont val="Arial"/>
        <family val="2"/>
      </rPr>
      <t>information about it in a way that you were able to understand?</t>
    </r>
  </si>
  <si>
    <r>
      <t xml:space="preserve">In the last 12 months, have you received any </t>
    </r>
    <r>
      <rPr>
        <sz val="10"/>
        <color indexed="8"/>
        <rFont val="Arial"/>
        <family val="2"/>
      </rPr>
      <t>treatments or therapies for your mental health needs that do not involve medicines?</t>
    </r>
  </si>
  <si>
    <r>
      <t xml:space="preserve">In the last 12 months, did NHS mental health services give you any </t>
    </r>
    <r>
      <rPr>
        <sz val="10"/>
        <color indexed="8"/>
        <rFont val="Arial"/>
        <family val="2"/>
      </rPr>
      <t>help or advice with finding support for physical health needs (this might be an injury, a disability, or a condition such as diabetes, epilepsy, etc)?</t>
    </r>
  </si>
  <si>
    <r>
      <t xml:space="preserve">In the last 12 months, did NHS mental health services give you any </t>
    </r>
    <r>
      <rPr>
        <sz val="10"/>
        <color indexed="8"/>
        <rFont val="Arial"/>
        <family val="2"/>
      </rPr>
      <t>help or advice with finding support for financial advice or benefits?</t>
    </r>
  </si>
  <si>
    <r>
      <t xml:space="preserve">In the last 12 months, did NHS mental health services give you any </t>
    </r>
    <r>
      <rPr>
        <sz val="10"/>
        <color indexed="8"/>
        <rFont val="Arial"/>
        <family val="2"/>
      </rPr>
      <t>help or advice with finding support for finding or keeping work?</t>
    </r>
  </si>
  <si>
    <r>
      <t xml:space="preserve">Have you been given </t>
    </r>
    <r>
      <rPr>
        <sz val="10"/>
        <color indexed="8"/>
        <rFont val="Arial"/>
        <family val="2"/>
      </rPr>
      <t>information by NHS mental health services about getting support from people who have experience of the same mental health needs as you?</t>
    </r>
  </si>
  <si>
    <r>
      <t xml:space="preserve">Do the people you see through NHS mental health services </t>
    </r>
    <r>
      <rPr>
        <sz val="10"/>
        <color indexed="8"/>
        <rFont val="Arial"/>
        <family val="2"/>
      </rPr>
      <t>help you with what is important to you?</t>
    </r>
  </si>
  <si>
    <r>
      <t xml:space="preserve">Overall in the last 12 months, did you feel that you were treated with </t>
    </r>
    <r>
      <rPr>
        <sz val="10"/>
        <color indexed="8"/>
        <rFont val="Arial"/>
        <family val="2"/>
      </rPr>
      <t xml:space="preserve">respect and dignity by NHS mental health services? </t>
    </r>
  </si>
  <si>
    <r>
      <t xml:space="preserve">What was your </t>
    </r>
    <r>
      <rPr>
        <sz val="10"/>
        <color indexed="8"/>
        <rFont val="Arial"/>
        <family val="2"/>
      </rPr>
      <t>year of birth?</t>
    </r>
  </si>
  <si>
    <t>In the last 12 months, has an NHS mental health worker checked with you about how you are getting on with your medicines? (That is, have your medicines been reviewed?)</t>
  </si>
  <si>
    <t>A CPN (Community Psychiatric Nurse)</t>
  </si>
  <si>
    <t>A psychotherapist/counsellor</t>
  </si>
  <si>
    <t>A social worker</t>
  </si>
  <si>
    <t>A psychiatrist</t>
  </si>
  <si>
    <t>A mental health support worker</t>
  </si>
  <si>
    <t>A GP</t>
  </si>
  <si>
    <t>Another type of NHS health or social care worker</t>
  </si>
  <si>
    <t>Don't know</t>
  </si>
  <si>
    <t>Question</t>
  </si>
  <si>
    <t>Answers</t>
  </si>
  <si>
    <t>Total</t>
  </si>
  <si>
    <t>Percentage</t>
  </si>
  <si>
    <t>In the last month</t>
  </si>
  <si>
    <t>1 to 3 months ago</t>
  </si>
  <si>
    <t>4 to 6 months ago</t>
  </si>
  <si>
    <t>7 to 12 months ago</t>
  </si>
  <si>
    <t>More than 12 months ago</t>
  </si>
  <si>
    <t>Don't know / Can't remember</t>
  </si>
  <si>
    <t>I have never seen anyone from NHS mental health services</t>
  </si>
  <si>
    <t>Missing</t>
  </si>
  <si>
    <t>Less than 1 year</t>
  </si>
  <si>
    <t>1 to 5 years</t>
  </si>
  <si>
    <t>6 to 10 years</t>
  </si>
  <si>
    <t>More than 10 years</t>
  </si>
  <si>
    <t>I am no longer in contact with NHS mental health services</t>
  </si>
  <si>
    <t>Yes, definitely</t>
  </si>
  <si>
    <t>Yes, to some extent</t>
  </si>
  <si>
    <t>No</t>
  </si>
  <si>
    <t>It is too often</t>
  </si>
  <si>
    <t>Yes</t>
  </si>
  <si>
    <t>Not sure</t>
  </si>
  <si>
    <t>Very well</t>
  </si>
  <si>
    <t>Quite well</t>
  </si>
  <si>
    <t>Not very well</t>
  </si>
  <si>
    <t>Not at all well</t>
  </si>
  <si>
    <t>No but I wanted to be</t>
  </si>
  <si>
    <t>No but I did not want to be</t>
  </si>
  <si>
    <t>I did not want to be involved in making decisions</t>
  </si>
  <si>
    <t>Yes, but this was because I moved home</t>
  </si>
  <si>
    <t>My care has started but not changed</t>
  </si>
  <si>
    <t>It got better</t>
  </si>
  <si>
    <t>It stayed the same</t>
  </si>
  <si>
    <t>It got worse</t>
  </si>
  <si>
    <t xml:space="preserve">No </t>
  </si>
  <si>
    <t>Can't remember</t>
  </si>
  <si>
    <t>I could not contact them</t>
  </si>
  <si>
    <t>No, but I would have liked this</t>
  </si>
  <si>
    <t xml:space="preserve">No, but I did not mind </t>
  </si>
  <si>
    <t>This was not appropriate for me</t>
  </si>
  <si>
    <t>No, but I would have liked help or advice with finding support</t>
  </si>
  <si>
    <t>I have support and did not need help/advice to find it</t>
  </si>
  <si>
    <t>I do not need support for this</t>
  </si>
  <si>
    <t>I do not have physical health needs</t>
  </si>
  <si>
    <t>I am not currently in or seeking work</t>
  </si>
  <si>
    <t>I did not want this / I did not need this</t>
  </si>
  <si>
    <t>No, not as much as I would like</t>
  </si>
  <si>
    <t>My friends or family did not want to be involved</t>
  </si>
  <si>
    <t>I did not want my friends or family to be involved</t>
  </si>
  <si>
    <t>This does not apply to me</t>
  </si>
  <si>
    <t>I did not want this</t>
  </si>
  <si>
    <t>Yes, always</t>
  </si>
  <si>
    <t>Yes, sometimes</t>
  </si>
  <si>
    <t>Answer present</t>
  </si>
  <si>
    <t>Male</t>
  </si>
  <si>
    <t>Female</t>
  </si>
  <si>
    <t>The person named on the front of the envelope (the service user/client)</t>
  </si>
  <si>
    <t>Both service user/client and friend/relative together</t>
  </si>
  <si>
    <t>The service user/client with the help of a health professional</t>
  </si>
  <si>
    <t>No religion</t>
  </si>
  <si>
    <t>Buddhist</t>
  </si>
  <si>
    <t xml:space="preserve">Christian </t>
  </si>
  <si>
    <t>Hindu</t>
  </si>
  <si>
    <t>Jewish</t>
  </si>
  <si>
    <t>Muslim</t>
  </si>
  <si>
    <t>Sikh</t>
  </si>
  <si>
    <t>Other</t>
  </si>
  <si>
    <t>I would prefer not to say</t>
  </si>
  <si>
    <t>Heterosexual / Straight</t>
  </si>
  <si>
    <t>Gay / Lesbian</t>
  </si>
  <si>
    <t>Bisexual</t>
  </si>
  <si>
    <t>White English/Welsh/Scottish/Northern Irish/British</t>
  </si>
  <si>
    <t>White Irish</t>
  </si>
  <si>
    <t>Any other White background</t>
  </si>
  <si>
    <t>White and Black Caribbean</t>
  </si>
  <si>
    <t>White and Black African</t>
  </si>
  <si>
    <t>White and Asian</t>
  </si>
  <si>
    <t>Any other Mixed/multiple ethnic background</t>
  </si>
  <si>
    <t>Asian / Asian British: Indian</t>
  </si>
  <si>
    <t>Asian / Asian British: Pakistani</t>
  </si>
  <si>
    <t>Asian / Asian British: Bangladeshi</t>
  </si>
  <si>
    <t>Asian / Asian British: Chinese</t>
  </si>
  <si>
    <t>Any other Asian background</t>
  </si>
  <si>
    <t>Black / Black British: African</t>
  </si>
  <si>
    <t>Black / Black British: Caribbean</t>
  </si>
  <si>
    <t>Arab</t>
  </si>
  <si>
    <t>Any other ethnic group</t>
  </si>
  <si>
    <r>
      <t xml:space="preserve">4. Did the person or people you saw </t>
    </r>
    <r>
      <rPr>
        <b/>
        <sz val="11"/>
        <color indexed="8"/>
        <rFont val="Arial"/>
        <family val="2"/>
      </rPr>
      <t>listen carefully</t>
    </r>
    <r>
      <rPr>
        <sz val="11"/>
        <color indexed="8"/>
        <rFont val="Arial"/>
        <family val="2"/>
      </rPr>
      <t xml:space="preserve"> to you?</t>
    </r>
  </si>
  <si>
    <r>
      <t xml:space="preserve">5. Were you given </t>
    </r>
    <r>
      <rPr>
        <b/>
        <sz val="11"/>
        <color indexed="8"/>
        <rFont val="Arial"/>
        <family val="2"/>
      </rPr>
      <t>enough time</t>
    </r>
    <r>
      <rPr>
        <sz val="11"/>
        <color indexed="8"/>
        <rFont val="Arial"/>
        <family val="2"/>
      </rPr>
      <t xml:space="preserve"> to discuss your needs and treatment?</t>
    </r>
  </si>
  <si>
    <r>
      <t xml:space="preserve">6. Did the person or people you saw </t>
    </r>
    <r>
      <rPr>
        <b/>
        <sz val="11"/>
        <color indexed="8"/>
        <rFont val="Arial"/>
        <family val="2"/>
      </rPr>
      <t>understand</t>
    </r>
    <r>
      <rPr>
        <sz val="11"/>
        <color indexed="8"/>
        <rFont val="Arial"/>
        <family val="2"/>
      </rPr>
      <t xml:space="preserve"> how your mental health needs affect </t>
    </r>
    <r>
      <rPr>
        <b/>
        <sz val="11"/>
        <color indexed="8"/>
        <rFont val="Arial"/>
        <family val="2"/>
      </rPr>
      <t>other areas of your life</t>
    </r>
    <r>
      <rPr>
        <sz val="11"/>
        <color indexed="8"/>
        <rFont val="Arial"/>
        <family val="2"/>
      </rPr>
      <t>?</t>
    </r>
  </si>
  <si>
    <r>
      <t xml:space="preserve">7. Have you been told </t>
    </r>
    <r>
      <rPr>
        <b/>
        <sz val="11"/>
        <color indexed="8"/>
        <rFont val="Arial"/>
        <family val="2"/>
      </rPr>
      <t>who is in charge</t>
    </r>
    <r>
      <rPr>
        <sz val="11"/>
        <color indexed="8"/>
        <rFont val="Arial"/>
        <family val="2"/>
      </rPr>
      <t xml:space="preserve"> of organising your care and services? </t>
    </r>
  </si>
  <si>
    <t>9. Do you know how to contact this person if you have a concern about your care?</t>
  </si>
  <si>
    <t>10. How well does this person organise the care and services you need?</t>
  </si>
  <si>
    <r>
      <t xml:space="preserve">11. Have you agreed with someone from </t>
    </r>
    <r>
      <rPr>
        <b/>
        <sz val="11"/>
        <color indexed="8"/>
        <rFont val="Arial"/>
        <family val="2"/>
      </rPr>
      <t>NHS mental health services</t>
    </r>
    <r>
      <rPr>
        <sz val="11"/>
        <color indexed="8"/>
        <rFont val="Arial"/>
        <family val="2"/>
      </rPr>
      <t xml:space="preserve"> what care you will receive? </t>
    </r>
  </si>
  <si>
    <t>12. Were you involved as much as you wanted to be in agreeing what care you will receive?</t>
  </si>
  <si>
    <t>13. Does this agreement on what care you will receive take your personal circumstances into account?</t>
  </si>
  <si>
    <t>14. In the last 12 months have you had a formal meeting with someone from NHS mental health services to discuss how your care is working?</t>
  </si>
  <si>
    <t>15. Were you involved as much as you wanted to be in discussing how your care is working?</t>
  </si>
  <si>
    <r>
      <t xml:space="preserve">16. Did you feel that decisions were made </t>
    </r>
    <r>
      <rPr>
        <b/>
        <sz val="11"/>
        <color indexed="8"/>
        <rFont val="Arial"/>
        <family val="2"/>
      </rPr>
      <t>together</t>
    </r>
    <r>
      <rPr>
        <sz val="11"/>
        <color indexed="8"/>
        <rFont val="Arial"/>
        <family val="2"/>
      </rPr>
      <t xml:space="preserve"> by you and the person you saw during this discussion?</t>
    </r>
  </si>
  <si>
    <r>
      <rPr>
        <sz val="11"/>
        <color indexed="8"/>
        <rFont val="Arial"/>
        <family val="2"/>
      </rPr>
      <t xml:space="preserve">17. </t>
    </r>
    <r>
      <rPr>
        <b/>
        <sz val="11"/>
        <color indexed="8"/>
        <rFont val="Arial"/>
        <family val="2"/>
      </rPr>
      <t>In the last 12 months</t>
    </r>
    <r>
      <rPr>
        <sz val="11"/>
        <color indexed="8"/>
        <rFont val="Arial"/>
        <family val="2"/>
      </rPr>
      <t>, have the people you see for your care or services changed?</t>
    </r>
  </si>
  <si>
    <r>
      <t xml:space="preserve">39. Do the people you see through NHS mental health services </t>
    </r>
    <r>
      <rPr>
        <b/>
        <sz val="11"/>
        <color indexed="8"/>
        <rFont val="Arial"/>
        <family val="2"/>
      </rPr>
      <t>help you</t>
    </r>
    <r>
      <rPr>
        <sz val="11"/>
        <color indexed="8"/>
        <rFont val="Arial"/>
        <family val="2"/>
      </rPr>
      <t xml:space="preserve"> with what is important to you?</t>
    </r>
  </si>
  <si>
    <t>Q8_1</t>
  </si>
  <si>
    <t>Q8_2</t>
  </si>
  <si>
    <t>Q8_3</t>
  </si>
  <si>
    <t>Q8_4</t>
  </si>
  <si>
    <t>Q8_5</t>
  </si>
  <si>
    <t>Q8_6</t>
  </si>
  <si>
    <t>Q8_7</t>
  </si>
  <si>
    <t>Q8_8</t>
  </si>
  <si>
    <t>Q9</t>
  </si>
  <si>
    <t>CCG code</t>
  </si>
  <si>
    <t>Q8_1. Is the person in charge of organising your care and services? - A CPN</t>
  </si>
  <si>
    <t>Crossed</t>
  </si>
  <si>
    <t>Not crossed</t>
  </si>
  <si>
    <t>Q8_2. Is the person in charge of organising your care and services? - A psychotherapist / counsellor</t>
  </si>
  <si>
    <t>Q8_3. Is the person in charge of organising your care and services? - A social worker</t>
  </si>
  <si>
    <t>Q8_4. Is the person in charge of organising your care and services? - A psychiatrist</t>
  </si>
  <si>
    <t>Q8_5. Is the person in charge of organising your care and services? - A mental health support worker</t>
  </si>
  <si>
    <t>Q8_6. Is the person in charge of organising your care and services? - A GP</t>
  </si>
  <si>
    <t>Q8_7. Is the person in charge of organising your care and services? - Another type of NHS health or social care worker</t>
  </si>
  <si>
    <t>Q8_8. Is the person in charge of organising your care and services? - Don't know</t>
  </si>
  <si>
    <t>I was not given any information</t>
  </si>
  <si>
    <t>No, they have involved them too much</t>
  </si>
  <si>
    <t>White Gypsy or Irish Traveller</t>
  </si>
  <si>
    <t>A friend or relative of the service user/client</t>
  </si>
  <si>
    <t>Any other Black/African/Caribbean background</t>
  </si>
  <si>
    <t>Other comments</t>
  </si>
  <si>
    <t>Is there anything particularly good about your care?</t>
  </si>
  <si>
    <t>Is there anything that could be improved?</t>
  </si>
  <si>
    <t>Any other comments?</t>
  </si>
  <si>
    <t>Invalid code</t>
  </si>
  <si>
    <t>Were the reasons for this change explained to you at the time?</t>
  </si>
  <si>
    <t>Were these treatments or therapies explained to you in a way you could understand?</t>
  </si>
  <si>
    <t xml:space="preserve">No, but I wanted to be </t>
  </si>
  <si>
    <t>No, but I did not want to be</t>
  </si>
  <si>
    <t>Don't know / can't remember</t>
  </si>
  <si>
    <t>Yes, but this was because I requested the change</t>
  </si>
  <si>
    <t>Don't know / not sure</t>
  </si>
  <si>
    <t>20. Did you know who was in charge of organising your care while this change was taking place?</t>
  </si>
  <si>
    <t>18. Were the reasons for this change explained to you at the time?</t>
  </si>
  <si>
    <t>Yes, completely</t>
  </si>
  <si>
    <t>No explanation was needed</t>
  </si>
  <si>
    <r>
      <t>19. What impact has this had on the</t>
    </r>
    <r>
      <rPr>
        <b/>
        <sz val="11"/>
        <color indexed="8"/>
        <rFont val="Arial"/>
        <family val="2"/>
      </rPr>
      <t xml:space="preserve"> care</t>
    </r>
    <r>
      <rPr>
        <sz val="11"/>
        <color indexed="8"/>
        <rFont val="Arial"/>
        <family val="2"/>
      </rPr>
      <t xml:space="preserve"> you receive?</t>
    </r>
  </si>
  <si>
    <t xml:space="preserve">21. Do you know who to contact out of office hours if you have a crisis? </t>
  </si>
  <si>
    <r>
      <t xml:space="preserve">22. </t>
    </r>
    <r>
      <rPr>
        <b/>
        <sz val="11"/>
        <color indexed="8"/>
        <rFont val="Arial"/>
        <family val="2"/>
      </rPr>
      <t>In the last 12 months</t>
    </r>
    <r>
      <rPr>
        <sz val="11"/>
        <color indexed="8"/>
        <rFont val="Arial"/>
        <family val="2"/>
      </rPr>
      <t>, have you tried to contact this person or team because your condition was getting worse?</t>
    </r>
  </si>
  <si>
    <t>23. When you tried to contact them, did you get the help you needed?</t>
  </si>
  <si>
    <r>
      <t xml:space="preserve">24. In the last 12 months, have you been receiving any </t>
    </r>
    <r>
      <rPr>
        <b/>
        <sz val="11"/>
        <color indexed="8"/>
        <rFont val="Arial"/>
        <family val="2"/>
      </rPr>
      <t>medicines</t>
    </r>
    <r>
      <rPr>
        <sz val="11"/>
        <color indexed="8"/>
        <rFont val="Arial"/>
        <family val="2"/>
      </rPr>
      <t xml:space="preserve"> for your mental health needs? </t>
    </r>
  </si>
  <si>
    <r>
      <t xml:space="preserve">25. Were you </t>
    </r>
    <r>
      <rPr>
        <b/>
        <sz val="11"/>
        <color indexed="8"/>
        <rFont val="Arial"/>
        <family val="2"/>
      </rPr>
      <t>involved</t>
    </r>
    <r>
      <rPr>
        <sz val="11"/>
        <color indexed="8"/>
        <rFont val="Arial"/>
        <family val="2"/>
      </rPr>
      <t xml:space="preserve"> as much as you wanted to be in decisions about which medicines you receive?</t>
    </r>
  </si>
  <si>
    <t>No, but I wanted to be</t>
  </si>
  <si>
    <r>
      <t xml:space="preserve">26. In the last 12 months, have you been prescribed any </t>
    </r>
    <r>
      <rPr>
        <b/>
        <sz val="11"/>
        <color indexed="8"/>
        <rFont val="Arial"/>
        <family val="2"/>
      </rPr>
      <t xml:space="preserve">new medicines </t>
    </r>
    <r>
      <rPr>
        <sz val="11"/>
        <color indexed="8"/>
        <rFont val="Arial"/>
        <family val="2"/>
      </rPr>
      <t>for your mental health needs?</t>
    </r>
  </si>
  <si>
    <r>
      <t xml:space="preserve">27. The last time you had a new medicine prescribed for your mental health needs, were you given </t>
    </r>
    <r>
      <rPr>
        <b/>
        <sz val="11"/>
        <color indexed="8"/>
        <rFont val="Arial"/>
        <family val="2"/>
      </rPr>
      <t>information</t>
    </r>
    <r>
      <rPr>
        <sz val="11"/>
        <color indexed="8"/>
        <rFont val="Arial"/>
        <family val="2"/>
      </rPr>
      <t xml:space="preserve"> about it in a way that you were able to understand?</t>
    </r>
  </si>
  <si>
    <t>28. Have you been receiving any medicines for your mental health needs for 12 months or longer?</t>
  </si>
  <si>
    <r>
      <t xml:space="preserve">29. In the last 12 months, has an </t>
    </r>
    <r>
      <rPr>
        <b/>
        <sz val="11"/>
        <color indexed="8"/>
        <rFont val="Arial"/>
        <family val="2"/>
      </rPr>
      <t>NHS mental health worker</t>
    </r>
    <r>
      <rPr>
        <sz val="11"/>
        <color indexed="8"/>
        <rFont val="Arial"/>
        <family val="2"/>
      </rPr>
      <t xml:space="preserve"> checked with you about how you are getting on with your medicines? (That is, have your medicines been reviewed?)</t>
    </r>
  </si>
  <si>
    <r>
      <t xml:space="preserve">30. In the last 12 months, have you received any </t>
    </r>
    <r>
      <rPr>
        <b/>
        <sz val="11"/>
        <color indexed="8"/>
        <rFont val="Arial"/>
        <family val="2"/>
      </rPr>
      <t>treatments or therapies</t>
    </r>
    <r>
      <rPr>
        <sz val="11"/>
        <color indexed="8"/>
        <rFont val="Arial"/>
        <family val="2"/>
      </rPr>
      <t xml:space="preserve"> for your mental health needs that do not involve medicines?</t>
    </r>
  </si>
  <si>
    <t>32. Were you involved as much as you wanted to be in deciding what treatments or therapies to use?</t>
  </si>
  <si>
    <t>31. Were these treatments or therapies explained to you in a way you could understand?</t>
  </si>
  <si>
    <r>
      <t xml:space="preserve">33. In the last 12 months, did NHS mental health services give you any </t>
    </r>
    <r>
      <rPr>
        <b/>
        <sz val="11"/>
        <color indexed="8"/>
        <rFont val="Arial"/>
        <family val="2"/>
      </rPr>
      <t>help or advice</t>
    </r>
    <r>
      <rPr>
        <sz val="11"/>
        <color indexed="8"/>
        <rFont val="Arial"/>
        <family val="2"/>
      </rPr>
      <t xml:space="preserve"> with </t>
    </r>
    <r>
      <rPr>
        <b/>
        <sz val="11"/>
        <color indexed="8"/>
        <rFont val="Arial"/>
        <family val="2"/>
      </rPr>
      <t>finding support</t>
    </r>
    <r>
      <rPr>
        <sz val="11"/>
        <color indexed="8"/>
        <rFont val="Arial"/>
        <family val="2"/>
      </rPr>
      <t xml:space="preserve"> for </t>
    </r>
    <r>
      <rPr>
        <b/>
        <sz val="11"/>
        <color indexed="8"/>
        <rFont val="Arial"/>
        <family val="2"/>
      </rPr>
      <t xml:space="preserve">physical health needs </t>
    </r>
    <r>
      <rPr>
        <sz val="11"/>
        <color indexed="8"/>
        <rFont val="Arial"/>
        <family val="2"/>
      </rPr>
      <t>(this might be an injury, a disability, or a condition such as diabetes, epilepsy, etc)?</t>
    </r>
  </si>
  <si>
    <r>
      <t xml:space="preserve">34. In the last 12 months, did NHS mental health services give you any </t>
    </r>
    <r>
      <rPr>
        <b/>
        <sz val="11"/>
        <color indexed="8"/>
        <rFont val="Arial"/>
        <family val="2"/>
      </rPr>
      <t>help or advice</t>
    </r>
    <r>
      <rPr>
        <sz val="11"/>
        <color indexed="8"/>
        <rFont val="Arial"/>
        <family val="2"/>
      </rPr>
      <t xml:space="preserve"> with </t>
    </r>
    <r>
      <rPr>
        <b/>
        <sz val="11"/>
        <color indexed="8"/>
        <rFont val="Arial"/>
        <family val="2"/>
      </rPr>
      <t>finding support</t>
    </r>
    <r>
      <rPr>
        <sz val="11"/>
        <color indexed="8"/>
        <rFont val="Arial"/>
        <family val="2"/>
      </rPr>
      <t xml:space="preserve"> for </t>
    </r>
    <r>
      <rPr>
        <b/>
        <sz val="11"/>
        <color indexed="8"/>
        <rFont val="Arial"/>
        <family val="2"/>
      </rPr>
      <t>financial advice or benefits</t>
    </r>
    <r>
      <rPr>
        <sz val="11"/>
        <color indexed="8"/>
        <rFont val="Arial"/>
        <family val="2"/>
      </rPr>
      <t>?</t>
    </r>
  </si>
  <si>
    <r>
      <t xml:space="preserve">35. In the last 12 months, did NHS mental health services give you any </t>
    </r>
    <r>
      <rPr>
        <b/>
        <sz val="11"/>
        <color indexed="8"/>
        <rFont val="Arial"/>
        <family val="2"/>
      </rPr>
      <t>help or advice</t>
    </r>
    <r>
      <rPr>
        <sz val="11"/>
        <color indexed="8"/>
        <rFont val="Arial"/>
        <family val="2"/>
      </rPr>
      <t xml:space="preserve"> with </t>
    </r>
    <r>
      <rPr>
        <b/>
        <sz val="11"/>
        <color indexed="8"/>
        <rFont val="Arial"/>
        <family val="2"/>
      </rPr>
      <t>finding support</t>
    </r>
    <r>
      <rPr>
        <sz val="11"/>
        <color indexed="8"/>
        <rFont val="Arial"/>
        <family val="2"/>
      </rPr>
      <t xml:space="preserve"> for </t>
    </r>
    <r>
      <rPr>
        <b/>
        <sz val="11"/>
        <color indexed="8"/>
        <rFont val="Arial"/>
        <family val="2"/>
      </rPr>
      <t>finding or keeping work</t>
    </r>
    <r>
      <rPr>
        <sz val="11"/>
        <color indexed="8"/>
        <rFont val="Arial"/>
        <family val="2"/>
      </rPr>
      <t>?</t>
    </r>
  </si>
  <si>
    <t>36. Has someone from NHS mental health services supported you in taking part in an activity locally?</t>
  </si>
  <si>
    <t>37. Have NHS mental health services involved a member of your family or someone else close to you as much as you would like?</t>
  </si>
  <si>
    <r>
      <t xml:space="preserve">38. Have you been given </t>
    </r>
    <r>
      <rPr>
        <b/>
        <sz val="11"/>
        <color indexed="8"/>
        <rFont val="Arial"/>
        <family val="2"/>
      </rPr>
      <t>information</t>
    </r>
    <r>
      <rPr>
        <sz val="11"/>
        <color indexed="8"/>
        <rFont val="Arial"/>
        <family val="2"/>
      </rPr>
      <t xml:space="preserve"> by NHS mental health services about getting support from people who have experience of the same mental health needs as you?</t>
    </r>
  </si>
  <si>
    <t>40. Overall…</t>
  </si>
  <si>
    <r>
      <t xml:space="preserve">41. Overall in the last 12 months, did you feel that you were treated with </t>
    </r>
    <r>
      <rPr>
        <b/>
        <sz val="11"/>
        <color indexed="8"/>
        <rFont val="Arial"/>
        <family val="2"/>
      </rPr>
      <t>respect and dignity</t>
    </r>
    <r>
      <rPr>
        <sz val="11"/>
        <color indexed="8"/>
        <rFont val="Arial"/>
        <family val="2"/>
      </rPr>
      <t xml:space="preserve"> by NHS mental health services? </t>
    </r>
  </si>
  <si>
    <t>42. Who was the main person or people that filled in this questionnaire?</t>
  </si>
  <si>
    <t xml:space="preserve">43. Are you male or female? </t>
  </si>
  <si>
    <r>
      <t xml:space="preserve">44. What was your </t>
    </r>
    <r>
      <rPr>
        <b/>
        <sz val="11"/>
        <color indexed="8"/>
        <rFont val="Arial"/>
        <family val="2"/>
      </rPr>
      <t>year of birth</t>
    </r>
    <r>
      <rPr>
        <sz val="11"/>
        <color indexed="8"/>
        <rFont val="Arial"/>
        <family val="2"/>
      </rPr>
      <t>?</t>
    </r>
  </si>
  <si>
    <t xml:space="preserve">45. What is your religion? </t>
  </si>
  <si>
    <t xml:space="preserve">46. Which of the following best describes how you think of yourself? </t>
  </si>
  <si>
    <t xml:space="preserve">47. What is your ethnic group? </t>
  </si>
  <si>
    <t>The unique serial number allocated to each service user by the Trust or Approved Survey Contractor. It should have the format MH16XXXNNNN, where XXX is the three letter trust/organisation code and NNNN is the four digit unique number in the range 0001 - 0900.</t>
  </si>
  <si>
    <t>Outcome of sending questionnaire (N) 1=returned usable; 2=returned undelivered; 3=deceased; 4=too ill or opted out; 5=not eligible; 6=not returned; 7=deceased prior to fieldwork</t>
  </si>
  <si>
    <t>Clinical Commissioning Group Code (3 character code)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</si>
</sst>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41" fillId="0" borderId="0" xfId="0" applyFont="1" applyFill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left" vertical="top" wrapText="1"/>
    </xf>
    <xf numFmtId="0" fontId="43" fillId="0" borderId="0" xfId="0" applyFont="1" applyBorder="1" applyAlignment="1">
      <alignment vertical="center"/>
    </xf>
    <xf numFmtId="0" fontId="0" fillId="0" borderId="0" xfId="0" applyAlignment="1">
      <alignment/>
    </xf>
    <xf numFmtId="0" fontId="44" fillId="14" borderId="1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2" borderId="11" xfId="0" applyFont="1" applyFill="1" applyBorder="1" applyAlignment="1">
      <alignment/>
    </xf>
    <xf numFmtId="164" fontId="43" fillId="2" borderId="11" xfId="0" applyNumberFormat="1" applyFont="1" applyFill="1" applyBorder="1" applyAlignment="1">
      <alignment/>
    </xf>
    <xf numFmtId="0" fontId="45" fillId="2" borderId="11" xfId="0" applyFont="1" applyFill="1" applyBorder="1" applyAlignment="1">
      <alignment/>
    </xf>
    <xf numFmtId="0" fontId="43" fillId="8" borderId="11" xfId="0" applyFont="1" applyFill="1" applyBorder="1" applyAlignment="1">
      <alignment/>
    </xf>
    <xf numFmtId="164" fontId="43" fillId="8" borderId="11" xfId="0" applyNumberFormat="1" applyFont="1" applyFill="1" applyBorder="1" applyAlignment="1">
      <alignment/>
    </xf>
    <xf numFmtId="0" fontId="45" fillId="8" borderId="11" xfId="0" applyFont="1" applyFill="1" applyBorder="1" applyAlignment="1">
      <alignment/>
    </xf>
    <xf numFmtId="0" fontId="45" fillId="2" borderId="12" xfId="0" applyFont="1" applyFill="1" applyBorder="1" applyAlignment="1">
      <alignment/>
    </xf>
    <xf numFmtId="0" fontId="43" fillId="2" borderId="12" xfId="0" applyFont="1" applyFill="1" applyBorder="1" applyAlignment="1">
      <alignment/>
    </xf>
    <xf numFmtId="164" fontId="43" fillId="2" borderId="12" xfId="0" applyNumberFormat="1" applyFont="1" applyFill="1" applyBorder="1" applyAlignment="1">
      <alignment/>
    </xf>
    <xf numFmtId="0" fontId="44" fillId="14" borderId="10" xfId="0" applyFont="1" applyFill="1" applyBorder="1" applyAlignment="1">
      <alignment wrapText="1"/>
    </xf>
    <xf numFmtId="0" fontId="45" fillId="8" borderId="12" xfId="0" applyFont="1" applyFill="1" applyBorder="1" applyAlignment="1">
      <alignment/>
    </xf>
    <xf numFmtId="0" fontId="43" fillId="8" borderId="12" xfId="0" applyFont="1" applyFill="1" applyBorder="1" applyAlignment="1">
      <alignment/>
    </xf>
    <xf numFmtId="164" fontId="43" fillId="8" borderId="12" xfId="0" applyNumberFormat="1" applyFont="1" applyFill="1" applyBorder="1" applyAlignment="1">
      <alignment/>
    </xf>
    <xf numFmtId="0" fontId="44" fillId="14" borderId="13" xfId="0" applyFont="1" applyFill="1" applyBorder="1" applyAlignment="1">
      <alignment wrapText="1"/>
    </xf>
    <xf numFmtId="0" fontId="43" fillId="2" borderId="11" xfId="0" applyFont="1" applyFill="1" applyBorder="1" applyAlignment="1">
      <alignment horizontal="left"/>
    </xf>
    <xf numFmtId="0" fontId="41" fillId="0" borderId="0" xfId="55" applyFont="1" applyAlignment="1">
      <alignment vertical="top" wrapText="1"/>
      <protection/>
    </xf>
    <xf numFmtId="0" fontId="43" fillId="2" borderId="11" xfId="0" applyFont="1" applyFill="1" applyBorder="1" applyAlignment="1">
      <alignment vertical="center" wrapText="1"/>
    </xf>
    <xf numFmtId="0" fontId="46" fillId="2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164" fontId="43" fillId="33" borderId="11" xfId="0" applyNumberFormat="1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164" fontId="43" fillId="34" borderId="11" xfId="0" applyNumberFormat="1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3" fillId="2" borderId="11" xfId="0" applyFont="1" applyFill="1" applyBorder="1" applyAlignment="1">
      <alignment vertical="center" wrapText="1"/>
    </xf>
    <xf numFmtId="0" fontId="43" fillId="8" borderId="11" xfId="0" applyFont="1" applyFill="1" applyBorder="1" applyAlignment="1">
      <alignment vertical="center" wrapText="1"/>
    </xf>
    <xf numFmtId="0" fontId="43" fillId="2" borderId="12" xfId="0" applyFont="1" applyFill="1" applyBorder="1" applyAlignment="1">
      <alignment vertical="center" wrapText="1"/>
    </xf>
    <xf numFmtId="0" fontId="43" fillId="2" borderId="11" xfId="0" applyFont="1" applyFill="1" applyBorder="1" applyAlignment="1">
      <alignment horizontal="left" vertical="center" wrapText="1"/>
    </xf>
    <xf numFmtId="0" fontId="43" fillId="8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0" fontId="46" fillId="2" borderId="11" xfId="0" applyFont="1" applyFill="1" applyBorder="1" applyAlignment="1">
      <alignment vertical="center" wrapText="1"/>
    </xf>
    <xf numFmtId="0" fontId="43" fillId="8" borderId="12" xfId="0" applyFont="1" applyFill="1" applyBorder="1" applyAlignment="1">
      <alignment vertical="center" wrapText="1"/>
    </xf>
    <xf numFmtId="0" fontId="43" fillId="2" borderId="13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S23"/>
  <sheetViews>
    <sheetView tabSelected="1" zoomScale="90" zoomScaleNormal="90" zoomScalePageLayoutView="0" workbookViewId="0" topLeftCell="A1">
      <pane ySplit="2" topLeftCell="A3" activePane="bottomLeft" state="frozen"/>
      <selection pane="topLeft" activeCell="BE1" sqref="BE1"/>
      <selection pane="bottomLeft" activeCell="B5" sqref="B5"/>
    </sheetView>
  </sheetViews>
  <sheetFormatPr defaultColWidth="9.140625" defaultRowHeight="15"/>
  <cols>
    <col min="1" max="1" width="12.00390625" style="0" bestFit="1" customWidth="1"/>
    <col min="2" max="2" width="19.57421875" style="0" customWidth="1"/>
    <col min="3" max="3" width="8.28125" style="0" customWidth="1"/>
    <col min="4" max="4" width="9.7109375" style="0" customWidth="1"/>
    <col min="5" max="5" width="21.8515625" style="0" customWidth="1"/>
    <col min="6" max="6" width="12.140625" style="0" customWidth="1"/>
    <col min="7" max="7" width="12.8515625" style="0" customWidth="1"/>
    <col min="8" max="8" width="12.57421875" style="0" customWidth="1"/>
    <col min="9" max="9" width="24.8515625" style="10" customWidth="1"/>
    <col min="10" max="10" width="15.421875" style="10" customWidth="1"/>
    <col min="11" max="11" width="21.7109375" style="0" customWidth="1"/>
    <col min="12" max="12" width="19.28125" style="0" customWidth="1"/>
    <col min="13" max="13" width="17.8515625" style="0" customWidth="1"/>
    <col min="14" max="14" width="25.140625" style="11" customWidth="1"/>
    <col min="15" max="22" width="12.00390625" style="0" bestFit="1" customWidth="1"/>
    <col min="23" max="29" width="12.00390625" style="0" customWidth="1"/>
    <col min="30" max="68" width="12.00390625" style="0" bestFit="1" customWidth="1"/>
    <col min="69" max="71" width="17.140625" style="0" customWidth="1"/>
  </cols>
  <sheetData>
    <row r="1" spans="1:71" ht="45">
      <c r="A1" s="1" t="s">
        <v>23</v>
      </c>
      <c r="B1" s="2" t="s">
        <v>24</v>
      </c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235</v>
      </c>
      <c r="K1" s="2" t="s">
        <v>32</v>
      </c>
      <c r="L1" s="2" t="s">
        <v>33</v>
      </c>
      <c r="M1" s="2" t="s">
        <v>34</v>
      </c>
      <c r="N1" s="1" t="s">
        <v>35</v>
      </c>
      <c r="O1" s="1" t="s">
        <v>47</v>
      </c>
      <c r="P1" s="1" t="s">
        <v>48</v>
      </c>
      <c r="Q1" s="1" t="s">
        <v>49</v>
      </c>
      <c r="R1" s="1" t="s">
        <v>50</v>
      </c>
      <c r="S1" s="1" t="s">
        <v>51</v>
      </c>
      <c r="T1" s="1" t="s">
        <v>52</v>
      </c>
      <c r="U1" s="1" t="s">
        <v>53</v>
      </c>
      <c r="V1" s="1" t="s">
        <v>226</v>
      </c>
      <c r="W1" s="1" t="s">
        <v>227</v>
      </c>
      <c r="X1" s="1" t="s">
        <v>228</v>
      </c>
      <c r="Y1" s="1" t="s">
        <v>229</v>
      </c>
      <c r="Z1" s="1" t="s">
        <v>230</v>
      </c>
      <c r="AA1" s="1" t="s">
        <v>231</v>
      </c>
      <c r="AB1" s="1" t="s">
        <v>232</v>
      </c>
      <c r="AC1" s="1" t="s">
        <v>233</v>
      </c>
      <c r="AD1" s="1" t="s">
        <v>234</v>
      </c>
      <c r="AE1" s="1" t="s">
        <v>54</v>
      </c>
      <c r="AF1" s="1" t="s">
        <v>55</v>
      </c>
      <c r="AG1" s="1" t="s">
        <v>56</v>
      </c>
      <c r="AH1" s="1" t="s">
        <v>57</v>
      </c>
      <c r="AI1" s="1" t="s">
        <v>58</v>
      </c>
      <c r="AJ1" s="1" t="s">
        <v>59</v>
      </c>
      <c r="AK1" s="1" t="s">
        <v>60</v>
      </c>
      <c r="AL1" s="1" t="s">
        <v>61</v>
      </c>
      <c r="AM1" s="1" t="s">
        <v>62</v>
      </c>
      <c r="AN1" s="1" t="s">
        <v>63</v>
      </c>
      <c r="AO1" s="1" t="s">
        <v>64</v>
      </c>
      <c r="AP1" s="1" t="s">
        <v>65</v>
      </c>
      <c r="AQ1" s="1" t="s">
        <v>66</v>
      </c>
      <c r="AR1" s="1" t="s">
        <v>67</v>
      </c>
      <c r="AS1" s="1" t="s">
        <v>68</v>
      </c>
      <c r="AT1" s="1" t="s">
        <v>69</v>
      </c>
      <c r="AU1" s="1" t="s">
        <v>70</v>
      </c>
      <c r="AV1" s="1" t="s">
        <v>71</v>
      </c>
      <c r="AW1" s="1" t="s">
        <v>72</v>
      </c>
      <c r="AX1" s="1" t="s">
        <v>73</v>
      </c>
      <c r="AY1" s="1" t="s">
        <v>74</v>
      </c>
      <c r="AZ1" s="1" t="s">
        <v>75</v>
      </c>
      <c r="BA1" s="1" t="s">
        <v>76</v>
      </c>
      <c r="BB1" s="1" t="s">
        <v>77</v>
      </c>
      <c r="BC1" s="1" t="s">
        <v>78</v>
      </c>
      <c r="BD1" s="1" t="s">
        <v>79</v>
      </c>
      <c r="BE1" s="1" t="s">
        <v>80</v>
      </c>
      <c r="BF1" s="1" t="s">
        <v>81</v>
      </c>
      <c r="BG1" s="1" t="s">
        <v>82</v>
      </c>
      <c r="BH1" s="1" t="s">
        <v>83</v>
      </c>
      <c r="BI1" s="1" t="s">
        <v>84</v>
      </c>
      <c r="BJ1" s="1" t="s">
        <v>85</v>
      </c>
      <c r="BK1" s="1" t="s">
        <v>86</v>
      </c>
      <c r="BL1" s="1" t="s">
        <v>87</v>
      </c>
      <c r="BM1" s="1" t="s">
        <v>88</v>
      </c>
      <c r="BN1" s="1" t="s">
        <v>89</v>
      </c>
      <c r="BO1" s="1" t="s">
        <v>90</v>
      </c>
      <c r="BP1" s="1" t="s">
        <v>91</v>
      </c>
      <c r="BQ1" s="1" t="s">
        <v>251</v>
      </c>
      <c r="BR1" s="1" t="s">
        <v>251</v>
      </c>
      <c r="BS1" s="1" t="s">
        <v>251</v>
      </c>
    </row>
    <row r="2" spans="1:71" ht="255">
      <c r="A2" s="3" t="s">
        <v>36</v>
      </c>
      <c r="B2" s="3" t="s">
        <v>295</v>
      </c>
      <c r="C2" s="3" t="s">
        <v>37</v>
      </c>
      <c r="D2" s="4" t="s">
        <v>38</v>
      </c>
      <c r="E2" s="3" t="s">
        <v>39</v>
      </c>
      <c r="F2" s="3" t="s">
        <v>40</v>
      </c>
      <c r="G2" s="3" t="s">
        <v>41</v>
      </c>
      <c r="H2" s="3" t="s">
        <v>42</v>
      </c>
      <c r="I2" s="5" t="s">
        <v>43</v>
      </c>
      <c r="J2" s="32" t="s">
        <v>297</v>
      </c>
      <c r="K2" s="3" t="s">
        <v>44</v>
      </c>
      <c r="L2" s="3" t="s">
        <v>45</v>
      </c>
      <c r="M2" s="3" t="s">
        <v>46</v>
      </c>
      <c r="N2" s="3" t="s">
        <v>296</v>
      </c>
      <c r="O2" s="3" t="s">
        <v>93</v>
      </c>
      <c r="P2" s="3" t="s">
        <v>0</v>
      </c>
      <c r="Q2" s="3" t="s">
        <v>94</v>
      </c>
      <c r="R2" s="3" t="s">
        <v>95</v>
      </c>
      <c r="S2" s="3" t="s">
        <v>96</v>
      </c>
      <c r="T2" s="3" t="s">
        <v>97</v>
      </c>
      <c r="U2" s="3" t="s">
        <v>98</v>
      </c>
      <c r="V2" s="3" t="s">
        <v>116</v>
      </c>
      <c r="W2" s="3" t="s">
        <v>117</v>
      </c>
      <c r="X2" s="3" t="s">
        <v>118</v>
      </c>
      <c r="Y2" s="3" t="s">
        <v>119</v>
      </c>
      <c r="Z2" s="3" t="s">
        <v>120</v>
      </c>
      <c r="AA2" s="3" t="s">
        <v>121</v>
      </c>
      <c r="AB2" s="3" t="s">
        <v>122</v>
      </c>
      <c r="AC2" s="3" t="s">
        <v>123</v>
      </c>
      <c r="AD2" s="3" t="s">
        <v>1</v>
      </c>
      <c r="AE2" s="3" t="s">
        <v>2</v>
      </c>
      <c r="AF2" s="3" t="s">
        <v>99</v>
      </c>
      <c r="AG2" s="3" t="s">
        <v>20</v>
      </c>
      <c r="AH2" s="3" t="s">
        <v>3</v>
      </c>
      <c r="AI2" s="3" t="s">
        <v>4</v>
      </c>
      <c r="AJ2" s="3" t="s">
        <v>5</v>
      </c>
      <c r="AK2" s="3" t="s">
        <v>100</v>
      </c>
      <c r="AL2" s="3" t="s">
        <v>92</v>
      </c>
      <c r="AM2" s="3" t="s">
        <v>256</v>
      </c>
      <c r="AN2" s="3" t="s">
        <v>101</v>
      </c>
      <c r="AO2" s="3" t="s">
        <v>6</v>
      </c>
      <c r="AP2" s="3" t="s">
        <v>7</v>
      </c>
      <c r="AQ2" s="3" t="s">
        <v>102</v>
      </c>
      <c r="AR2" s="3" t="s">
        <v>8</v>
      </c>
      <c r="AS2" s="3" t="s">
        <v>103</v>
      </c>
      <c r="AT2" s="3" t="s">
        <v>104</v>
      </c>
      <c r="AU2" s="3" t="s">
        <v>105</v>
      </c>
      <c r="AV2" s="3" t="s">
        <v>106</v>
      </c>
      <c r="AW2" s="3" t="s">
        <v>9</v>
      </c>
      <c r="AX2" s="12" t="s">
        <v>115</v>
      </c>
      <c r="AY2" s="3" t="s">
        <v>107</v>
      </c>
      <c r="AZ2" s="3" t="s">
        <v>257</v>
      </c>
      <c r="BA2" s="3" t="s">
        <v>10</v>
      </c>
      <c r="BB2" s="3" t="s">
        <v>108</v>
      </c>
      <c r="BC2" s="3" t="s">
        <v>109</v>
      </c>
      <c r="BD2" s="3" t="s">
        <v>110</v>
      </c>
      <c r="BE2" s="3" t="s">
        <v>21</v>
      </c>
      <c r="BF2" s="3" t="s">
        <v>11</v>
      </c>
      <c r="BG2" s="3" t="s">
        <v>111</v>
      </c>
      <c r="BH2" s="3" t="s">
        <v>112</v>
      </c>
      <c r="BI2" s="3" t="s">
        <v>12</v>
      </c>
      <c r="BJ2" s="3" t="s">
        <v>113</v>
      </c>
      <c r="BK2" s="3" t="s">
        <v>13</v>
      </c>
      <c r="BL2" s="3" t="s">
        <v>14</v>
      </c>
      <c r="BM2" s="3" t="s">
        <v>114</v>
      </c>
      <c r="BN2" s="3" t="s">
        <v>22</v>
      </c>
      <c r="BO2" s="3" t="s">
        <v>15</v>
      </c>
      <c r="BP2" s="3" t="s">
        <v>16</v>
      </c>
      <c r="BQ2" s="3" t="s">
        <v>252</v>
      </c>
      <c r="BR2" s="3" t="s">
        <v>253</v>
      </c>
      <c r="BS2" s="3" t="s">
        <v>254</v>
      </c>
    </row>
    <row r="3" spans="4:14" ht="15">
      <c r="D3" s="6"/>
      <c r="I3" s="7"/>
      <c r="J3" s="7"/>
      <c r="K3" s="8"/>
      <c r="L3" s="8"/>
      <c r="M3" s="8"/>
      <c r="N3" s="9"/>
    </row>
    <row r="4" ht="15">
      <c r="N4" s="9"/>
    </row>
    <row r="5" ht="15">
      <c r="N5" s="9"/>
    </row>
    <row r="6" ht="15">
      <c r="N6" s="9"/>
    </row>
    <row r="13" ht="15">
      <c r="N13" s="9"/>
    </row>
    <row r="14" ht="15">
      <c r="N14" s="9"/>
    </row>
    <row r="15" ht="15">
      <c r="N15" s="9"/>
    </row>
    <row r="17" ht="15">
      <c r="N17" s="9"/>
    </row>
    <row r="18" ht="15">
      <c r="N18" s="9"/>
    </row>
    <row r="19" ht="15">
      <c r="N19" s="9"/>
    </row>
    <row r="20" ht="15">
      <c r="N20" s="9"/>
    </row>
    <row r="22" ht="15">
      <c r="N22" s="9"/>
    </row>
    <row r="23" ht="15">
      <c r="N23" s="9"/>
    </row>
  </sheetData>
  <sheetProtection/>
  <dataValidations count="14">
    <dataValidation type="list" allowBlank="1" showInputMessage="1" showErrorMessage="1" sqref="L3:L65536">
      <formula1>"1,2,3,4,5,6,7,8,9,10,11,12,."</formula1>
    </dataValidation>
    <dataValidation type="list" allowBlank="1" showInputMessage="1" showErrorMessage="1" sqref="K3:K65536">
      <formula1>"1,2,3,4,5,6,7,8,9,10,11,12,13,14,15,16,17,18,19,20,21,22,23,24,25,26,27,28,29,30,31,."</formula1>
    </dataValidation>
    <dataValidation type="list" allowBlank="1" showInputMessage="1" showErrorMessage="1" sqref="BL3:BL65536 AS3:AS65536 AU3:AU65536">
      <formula1>"1,2,."</formula1>
    </dataValidation>
    <dataValidation type="list" allowBlank="1" showInputMessage="1" showErrorMessage="1" sqref="AL3:AL65536 P3:P65536 BB3:BB65536 BD3:BD65536">
      <formula1>"1,2,3,4,5,6,."</formula1>
    </dataValidation>
    <dataValidation type="list" allowBlank="1" showInputMessage="1" showErrorMessage="1" sqref="BH3:BH65536 U3:U65513 AD3:AD65513 AF3:AF65513 AI3:AI65513 AX3:AX65536 AQ3:AQ65536 AO3:AP65513 AW3:AW65536">
      <formula1>"1,2,3,."</formula1>
    </dataValidation>
    <dataValidation type="list" allowBlank="1" showInputMessage="1" showErrorMessage="1" sqref="M3:M65536">
      <formula1>"2016,."</formula1>
    </dataValidation>
    <dataValidation type="list" allowBlank="1" showInputMessage="1" showErrorMessage="1" sqref="O3:O65536 N3:N65536 BF3:BF65536">
      <formula1>"1,2,3,4,5,6,7,."</formula1>
    </dataValidation>
    <dataValidation type="list" allowBlank="1" showInputMessage="1" showErrorMessage="1" sqref="Q3:Q65536 AG3:AG65513 BO3:BO65536 AJ3:AK65513 AT3:AT65536 AY3:AY65536 BA3:BA65536 BC3:BC65536">
      <formula1>"1,2,3,4,5,."</formula1>
    </dataValidation>
    <dataValidation type="list" allowBlank="1" showInputMessage="1" showErrorMessage="1" sqref="BK3:BK65536 BE3:BE65536 AZ3:AZ65536 AR3:AR65536 AN3:AN65536 AM3:AM65513 AH3:AH65513 AE3:AE65513 R3:T65513 AV3:AV65536 BG3:BG65536">
      <formula1>"1,2,3,4,."</formula1>
    </dataValidation>
    <dataValidation type="list" allowBlank="1" showInputMessage="1" showErrorMessage="1" sqref="BN3:BN65536">
      <formula1>"1,2,3,4,5,6,7,8,9,."</formula1>
    </dataValidation>
    <dataValidation type="list" allowBlank="1" showInputMessage="1" showErrorMessage="1" sqref="BP3:BP65536">
      <formula1>"1,2,3,4,5,6,7,8,9,10,11,12,13,14,15,16,17,18,."</formula1>
    </dataValidation>
    <dataValidation type="list" allowBlank="1" showInputMessage="1" showErrorMessage="1" sqref="BJ3:BJ65536">
      <formula1>"1,2,3,."</formula1>
    </dataValidation>
    <dataValidation type="list" allowBlank="1" showInputMessage="1" showErrorMessage="1" sqref="V3:AC65536">
      <formula1>"0,1,."</formula1>
    </dataValidation>
    <dataValidation type="list" allowBlank="1" showInputMessage="1" showErrorMessage="1" sqref="BI3:BI65536">
      <formula1>"0,1,2,3,4,5,6,7,8,9,10,.,98"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D43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2.8515625" style="14" customWidth="1"/>
    <col min="2" max="2" width="57.140625" style="0" customWidth="1"/>
    <col min="3" max="4" width="17.8515625" style="0" customWidth="1"/>
  </cols>
  <sheetData>
    <row r="1" spans="1:4" s="16" customFormat="1" ht="18.75" thickBot="1">
      <c r="A1" s="26" t="s">
        <v>124</v>
      </c>
      <c r="B1" s="15" t="s">
        <v>125</v>
      </c>
      <c r="C1" s="15" t="s">
        <v>126</v>
      </c>
      <c r="D1" s="15" t="s">
        <v>127</v>
      </c>
    </row>
    <row r="2" spans="1:4" ht="15">
      <c r="A2" s="49" t="s">
        <v>281</v>
      </c>
      <c r="B2" s="17" t="s">
        <v>141</v>
      </c>
      <c r="C2" s="17">
        <f>COUNTIF(Data!BB:BB,1)</f>
        <v>0</v>
      </c>
      <c r="D2" s="18">
        <f>IF(COUNTIF(Data!BB:BB,"&gt;0")=0,"",COUNTIF(Data!BB:BB,1)/COUNTIF(Data!BB:BB,"&gt;0"))</f>
      </c>
    </row>
    <row r="3" spans="1:4" s="14" customFormat="1" ht="15">
      <c r="A3" s="41"/>
      <c r="B3" s="17" t="s">
        <v>142</v>
      </c>
      <c r="C3" s="17">
        <f>COUNTIF(Data!BB:BB,2)</f>
        <v>0</v>
      </c>
      <c r="D3" s="18">
        <f>IF(COUNTIF(Data!BB:BB,"&gt;0")=0,"",COUNTIF(Data!BB:BB,2)/COUNTIF(Data!BB:BB,"&gt;0"))</f>
      </c>
    </row>
    <row r="4" spans="1:4" s="14" customFormat="1" ht="15">
      <c r="A4" s="41"/>
      <c r="B4" s="17" t="s">
        <v>165</v>
      </c>
      <c r="C4" s="17">
        <f>COUNTIF(Data!BB:BB,3)</f>
        <v>0</v>
      </c>
      <c r="D4" s="18">
        <f>IF(COUNTIF(Data!BB:BB,"&gt;0")=0,"",COUNTIF(Data!BB:BB,3)/COUNTIF(Data!BB:BB,"&gt;0"))</f>
      </c>
    </row>
    <row r="5" spans="1:4" s="14" customFormat="1" ht="15">
      <c r="A5" s="41"/>
      <c r="B5" s="17" t="s">
        <v>166</v>
      </c>
      <c r="C5" s="17">
        <f>COUNTIF(Data!BB:BB,4)</f>
        <v>0</v>
      </c>
      <c r="D5" s="18">
        <f>IF(COUNTIF(Data!BB:BB,"&gt;0")=0,"",COUNTIF(Data!BB:BB,4)/COUNTIF(Data!BB:BB,"&gt;0"))</f>
      </c>
    </row>
    <row r="6" spans="1:4" s="14" customFormat="1" ht="15">
      <c r="A6" s="41"/>
      <c r="B6" s="17" t="s">
        <v>167</v>
      </c>
      <c r="C6" s="17">
        <f>COUNTIF(Data!BB:BB,5)</f>
        <v>0</v>
      </c>
      <c r="D6" s="18">
        <f>IF(COUNTIF(Data!BB:BB,"&gt;0")=0,"",COUNTIF(Data!BB:BB,5)/COUNTIF(Data!BB:BB,"&gt;0"))</f>
      </c>
    </row>
    <row r="7" spans="1:4" s="14" customFormat="1" ht="15">
      <c r="A7" s="41"/>
      <c r="B7" s="17" t="s">
        <v>168</v>
      </c>
      <c r="C7" s="17">
        <f>COUNTIF(Data!BB:BB,6)</f>
        <v>0</v>
      </c>
      <c r="D7" s="18">
        <f>IF(COUNTIF(Data!BB:BB,"&gt;0")=0,"",COUNTIF(Data!BB:BB,6)/COUNTIF(Data!BB:BB,"&gt;0"))</f>
      </c>
    </row>
    <row r="8" spans="1:4" s="14" customFormat="1" ht="15">
      <c r="A8" s="41"/>
      <c r="B8" s="19" t="s">
        <v>135</v>
      </c>
      <c r="C8" s="17">
        <f>COUNTIF(Data!BB:BB,".")</f>
        <v>0</v>
      </c>
      <c r="D8" s="18"/>
    </row>
    <row r="9" spans="1:4" ht="15">
      <c r="A9" s="42" t="s">
        <v>282</v>
      </c>
      <c r="B9" s="20" t="s">
        <v>141</v>
      </c>
      <c r="C9" s="20">
        <f>COUNTIF(Data!BC:BC,1)</f>
        <v>0</v>
      </c>
      <c r="D9" s="21">
        <f>IF(COUNTIF(Data!BC:BC,"&gt;0")=0,"",COUNTIF(Data!BC:BC,1)/COUNTIF(Data!BC:BC,"&gt;0"))</f>
      </c>
    </row>
    <row r="10" spans="1:4" s="14" customFormat="1" ht="15">
      <c r="A10" s="42"/>
      <c r="B10" s="20" t="s">
        <v>142</v>
      </c>
      <c r="C10" s="20">
        <f>COUNTIF(Data!BC:BC,2)</f>
        <v>0</v>
      </c>
      <c r="D10" s="21">
        <f>IF(COUNTIF(Data!BC:BC,"&gt;0")=0,"",COUNTIF(Data!BC:BC,2)/COUNTIF(Data!BC:BC,"&gt;0"))</f>
      </c>
    </row>
    <row r="11" spans="1:4" s="14" customFormat="1" ht="15">
      <c r="A11" s="42"/>
      <c r="B11" s="20" t="s">
        <v>165</v>
      </c>
      <c r="C11" s="20">
        <f>COUNTIF(Data!BC:BC,3)</f>
        <v>0</v>
      </c>
      <c r="D11" s="21">
        <f>IF(COUNTIF(Data!BC:BC,"&gt;0")=0,"",COUNTIF(Data!BC:BC,3)/COUNTIF(Data!BC:BC,"&gt;0"))</f>
      </c>
    </row>
    <row r="12" spans="1:4" s="14" customFormat="1" ht="15">
      <c r="A12" s="42"/>
      <c r="B12" s="20" t="s">
        <v>166</v>
      </c>
      <c r="C12" s="20">
        <f>COUNTIF(Data!BC:BC,4)</f>
        <v>0</v>
      </c>
      <c r="D12" s="21">
        <f>IF(COUNTIF(Data!BC:BC,"&gt;0")=0,"",COUNTIF(Data!BC:BC,4)/COUNTIF(Data!BC:BC,"&gt;0"))</f>
      </c>
    </row>
    <row r="13" spans="1:4" s="14" customFormat="1" ht="15">
      <c r="A13" s="42"/>
      <c r="B13" s="20" t="s">
        <v>167</v>
      </c>
      <c r="C13" s="20">
        <f>COUNTIF(Data!BC:BC,5)</f>
        <v>0</v>
      </c>
      <c r="D13" s="21">
        <f>IF(COUNTIF(Data!BC:BC,"&gt;0")=0,"",COUNTIF(Data!BC:BC,5)/COUNTIF(Data!BC:BC,"&gt;0"))</f>
      </c>
    </row>
    <row r="14" spans="1:4" s="14" customFormat="1" ht="15">
      <c r="A14" s="42"/>
      <c r="B14" s="22" t="s">
        <v>135</v>
      </c>
      <c r="C14" s="20">
        <f>COUNTIF(Data!BC:BC,".")</f>
        <v>0</v>
      </c>
      <c r="D14" s="21"/>
    </row>
    <row r="15" spans="1:4" ht="15">
      <c r="A15" s="41" t="s">
        <v>283</v>
      </c>
      <c r="B15" s="17" t="s">
        <v>141</v>
      </c>
      <c r="C15" s="17">
        <f>COUNTIF(Data!BD:BD,1)</f>
        <v>0</v>
      </c>
      <c r="D15" s="18">
        <f>IF(COUNTIF(Data!BD:BD,"&gt;0")=0,"",COUNTIF(Data!BD:BD,1)/COUNTIF(Data!BD:BD,"&gt;0"))</f>
      </c>
    </row>
    <row r="16" spans="1:4" s="14" customFormat="1" ht="15">
      <c r="A16" s="41"/>
      <c r="B16" s="17" t="s">
        <v>142</v>
      </c>
      <c r="C16" s="17">
        <f>COUNTIF(Data!BD:BD,2)</f>
        <v>0</v>
      </c>
      <c r="D16" s="18">
        <f>IF(COUNTIF(Data!BD:BD,"&gt;0")=0,"",COUNTIF(Data!BD:BD,2)/COUNTIF(Data!BD:BD,"&gt;0"))</f>
      </c>
    </row>
    <row r="17" spans="1:4" s="14" customFormat="1" ht="15">
      <c r="A17" s="41"/>
      <c r="B17" s="17" t="s">
        <v>165</v>
      </c>
      <c r="C17" s="17">
        <f>COUNTIF(Data!BD:BD,3)</f>
        <v>0</v>
      </c>
      <c r="D17" s="18">
        <f>IF(COUNTIF(Data!BD:BD,"&gt;0")=0,"",COUNTIF(Data!BD:BD,3)/COUNTIF(Data!BD:BD,"&gt;0"))</f>
      </c>
    </row>
    <row r="18" spans="1:4" s="14" customFormat="1" ht="15">
      <c r="A18" s="41"/>
      <c r="B18" s="17" t="s">
        <v>166</v>
      </c>
      <c r="C18" s="17">
        <f>COUNTIF(Data!BD:BD,4)</f>
        <v>0</v>
      </c>
      <c r="D18" s="18">
        <f>IF(COUNTIF(Data!BD:BD,"&gt;0")=0,"",COUNTIF(Data!BD:BD,4)/COUNTIF(Data!BD:BD,"&gt;0"))</f>
      </c>
    </row>
    <row r="19" spans="1:4" s="14" customFormat="1" ht="15">
      <c r="A19" s="41"/>
      <c r="B19" s="17" t="s">
        <v>167</v>
      </c>
      <c r="C19" s="17">
        <f>COUNTIF(Data!BD:BD,5)</f>
        <v>0</v>
      </c>
      <c r="D19" s="18">
        <f>IF(COUNTIF(Data!BD:BD,"&gt;0")=0,"",COUNTIF(Data!BD:BD,5)/COUNTIF(Data!BD:BD,"&gt;0"))</f>
      </c>
    </row>
    <row r="20" spans="1:4" s="14" customFormat="1" ht="15">
      <c r="A20" s="41"/>
      <c r="B20" s="17" t="s">
        <v>169</v>
      </c>
      <c r="C20" s="17">
        <f>COUNTIF(Data!BD:BD,6)</f>
        <v>0</v>
      </c>
      <c r="D20" s="18">
        <f>IF(COUNTIF(Data!BD:BD,"&gt;0")=0,"",COUNTIF(Data!BD:BD,6)/COUNTIF(Data!BD:BD,"&gt;0"))</f>
      </c>
    </row>
    <row r="21" spans="1:4" s="14" customFormat="1" ht="15">
      <c r="A21" s="41"/>
      <c r="B21" s="19" t="s">
        <v>135</v>
      </c>
      <c r="C21" s="17">
        <f>COUNTIF(Data!BD:BD,".")</f>
        <v>0</v>
      </c>
      <c r="D21" s="18"/>
    </row>
    <row r="22" spans="1:4" ht="15">
      <c r="A22" s="50" t="s">
        <v>284</v>
      </c>
      <c r="B22" s="35" t="s">
        <v>141</v>
      </c>
      <c r="C22" s="35">
        <f>COUNTIF(Data!BE:BE,1)</f>
        <v>0</v>
      </c>
      <c r="D22" s="36">
        <f>IF(COUNTIF(Data!BE:BE,"&gt;0")=0,"",COUNTIF(Data!BE:BE,1)/COUNTIF(Data!BE:BE,"&gt;0"))</f>
      </c>
    </row>
    <row r="23" spans="1:4" s="14" customFormat="1" ht="15">
      <c r="A23" s="50"/>
      <c r="B23" s="35" t="s">
        <v>142</v>
      </c>
      <c r="C23" s="35">
        <f>COUNTIF(Data!BE:BE,2)</f>
        <v>0</v>
      </c>
      <c r="D23" s="36">
        <f>IF(COUNTIF(Data!BE:BE,"&gt;0")=0,"",COUNTIF(Data!BE:BE,2)/COUNTIF(Data!BE:BE,"&gt;0"))</f>
      </c>
    </row>
    <row r="24" spans="1:4" s="14" customFormat="1" ht="15">
      <c r="A24" s="50"/>
      <c r="B24" s="35" t="s">
        <v>162</v>
      </c>
      <c r="C24" s="35">
        <f>COUNTIF(Data!BE:BE,3)</f>
        <v>0</v>
      </c>
      <c r="D24" s="36">
        <f>IF(COUNTIF(Data!BE:BE,"&gt;0")=0,"",COUNTIF(Data!BE:BE,3)/COUNTIF(Data!BE:BE,"&gt;0"))</f>
      </c>
    </row>
    <row r="25" spans="1:4" s="14" customFormat="1" ht="15">
      <c r="A25" s="50"/>
      <c r="B25" s="35" t="s">
        <v>170</v>
      </c>
      <c r="C25" s="35">
        <f>COUNTIF(Data!BE:BE,4)</f>
        <v>0</v>
      </c>
      <c r="D25" s="36">
        <f>IF(COUNTIF(Data!BE:BE,"&gt;0")=0,"",COUNTIF(Data!BE:BE,4)/COUNTIF(Data!BE:BE,"&gt;0"))</f>
      </c>
    </row>
    <row r="26" spans="1:4" s="14" customFormat="1" ht="15">
      <c r="A26" s="50"/>
      <c r="B26" s="37" t="s">
        <v>135</v>
      </c>
      <c r="C26" s="35">
        <f>COUNTIF(Data!BE:BE,".")</f>
        <v>0</v>
      </c>
      <c r="D26" s="36"/>
    </row>
    <row r="27" spans="1:4" ht="15">
      <c r="A27" s="51" t="s">
        <v>285</v>
      </c>
      <c r="B27" s="38" t="s">
        <v>141</v>
      </c>
      <c r="C27" s="38">
        <f>COUNTIF(Data!BF:BF,1)</f>
        <v>0</v>
      </c>
      <c r="D27" s="39">
        <f>IF(COUNTIF(Data!BF:BF,"&gt;0")=0,"",COUNTIF(Data!BF:BF,1)/COUNTIF(Data!BF:BF,"&gt;0"))</f>
      </c>
    </row>
    <row r="28" spans="1:4" s="14" customFormat="1" ht="15">
      <c r="A28" s="51"/>
      <c r="B28" s="38" t="s">
        <v>142</v>
      </c>
      <c r="C28" s="38">
        <f>COUNTIF(Data!BF:BF,2)</f>
        <v>0</v>
      </c>
      <c r="D28" s="39">
        <f>IF(COUNTIF(Data!BF:BF,"&gt;0")=0,"",COUNTIF(Data!BF:BF,2)/COUNTIF(Data!BF:BF,"&gt;0"))</f>
      </c>
    </row>
    <row r="29" spans="1:4" s="14" customFormat="1" ht="15">
      <c r="A29" s="51"/>
      <c r="B29" s="38" t="s">
        <v>171</v>
      </c>
      <c r="C29" s="38">
        <f>COUNTIF(Data!BF:BF,3)</f>
        <v>0</v>
      </c>
      <c r="D29" s="39">
        <f>IF(COUNTIF(Data!BF:BF,"&gt;0")=0,"",COUNTIF(Data!BF:BF,3)/COUNTIF(Data!BF:BF,"&gt;0"))</f>
      </c>
    </row>
    <row r="30" spans="1:4" s="14" customFormat="1" ht="15">
      <c r="A30" s="51"/>
      <c r="B30" s="38" t="s">
        <v>247</v>
      </c>
      <c r="C30" s="38">
        <f>COUNTIF(Data!BF:BF,4)</f>
        <v>0</v>
      </c>
      <c r="D30" s="39">
        <f>IF(COUNTIF(Data!BF:BF,"&gt;0")=0,"",COUNTIF(Data!BF:BF,4)/COUNTIF(Data!BF:BF,"&gt;0"))</f>
      </c>
    </row>
    <row r="31" spans="1:4" s="14" customFormat="1" ht="15">
      <c r="A31" s="51"/>
      <c r="B31" s="38" t="s">
        <v>172</v>
      </c>
      <c r="C31" s="38">
        <f>COUNTIF(Data!BF:BF,5)</f>
        <v>0</v>
      </c>
      <c r="D31" s="39">
        <f>IF(COUNTIF(Data!BF:BF,"&gt;0")=0,"",COUNTIF(Data!BF:BF,5)/COUNTIF(Data!BF:BF,"&gt;0"))</f>
      </c>
    </row>
    <row r="32" spans="1:4" s="14" customFormat="1" ht="15">
      <c r="A32" s="51"/>
      <c r="B32" s="38" t="s">
        <v>173</v>
      </c>
      <c r="C32" s="38">
        <f>COUNTIF(Data!BF:BF,6)</f>
        <v>0</v>
      </c>
      <c r="D32" s="39">
        <f>IF(COUNTIF(Data!BF:BF,"&gt;0")=0,"",COUNTIF(Data!BF:BF,6)/COUNTIF(Data!BF:BF,"&gt;0"))</f>
      </c>
    </row>
    <row r="33" spans="1:4" s="14" customFormat="1" ht="15">
      <c r="A33" s="51"/>
      <c r="B33" s="38" t="s">
        <v>174</v>
      </c>
      <c r="C33" s="38">
        <f>COUNTIF(Data!BF:BF,7)</f>
        <v>0</v>
      </c>
      <c r="D33" s="39">
        <f>IF(COUNTIF(Data!BF:BF,"&gt;0")=0,"",COUNTIF(Data!BF:BF,7)/COUNTIF(Data!BF:BF,"&gt;0"))</f>
      </c>
    </row>
    <row r="34" spans="1:4" s="14" customFormat="1" ht="15">
      <c r="A34" s="51"/>
      <c r="B34" s="40" t="s">
        <v>135</v>
      </c>
      <c r="C34" s="38">
        <f>COUNTIF(Data!BF:BF,".")</f>
        <v>0</v>
      </c>
      <c r="D34" s="39"/>
    </row>
    <row r="35" spans="1:4" ht="15">
      <c r="A35" s="50" t="s">
        <v>286</v>
      </c>
      <c r="B35" s="35" t="s">
        <v>141</v>
      </c>
      <c r="C35" s="35">
        <f>COUNTIF(Data!BG:BG,1)</f>
        <v>0</v>
      </c>
      <c r="D35" s="36">
        <f>IF(COUNTIF(Data!BG:BG,"&gt;0")=0,"",COUNTIF(Data!BG:BG,1)/COUNTIF(Data!BG:BG,"&gt;0"))</f>
      </c>
    </row>
    <row r="36" spans="1:4" s="14" customFormat="1" ht="15">
      <c r="A36" s="50"/>
      <c r="B36" s="35" t="s">
        <v>142</v>
      </c>
      <c r="C36" s="35">
        <f>COUNTIF(Data!BG:BG,2)</f>
        <v>0</v>
      </c>
      <c r="D36" s="36">
        <f>IF(COUNTIF(Data!BG:BG,"&gt;0")=0,"",COUNTIF(Data!BG:BG,2)/COUNTIF(Data!BG:BG,"&gt;0"))</f>
      </c>
    </row>
    <row r="37" spans="1:4" s="14" customFormat="1" ht="15">
      <c r="A37" s="50"/>
      <c r="B37" s="35" t="s">
        <v>162</v>
      </c>
      <c r="C37" s="35">
        <f>COUNTIF(Data!BG:BG,3)</f>
        <v>0</v>
      </c>
      <c r="D37" s="36">
        <f>IF(COUNTIF(Data!BG:BG,"&gt;0")=0,"",COUNTIF(Data!BG:BG,3)/COUNTIF(Data!BG:BG,"&gt;0"))</f>
      </c>
    </row>
    <row r="38" spans="1:4" s="14" customFormat="1" ht="15">
      <c r="A38" s="50"/>
      <c r="B38" s="35" t="s">
        <v>175</v>
      </c>
      <c r="C38" s="35">
        <f>COUNTIF(Data!BG:BG,4)</f>
        <v>0</v>
      </c>
      <c r="D38" s="36">
        <f>IF(COUNTIF(Data!BG:BG,"&gt;0")=0,"",COUNTIF(Data!BG:BG,4)/COUNTIF(Data!BG:BG,"&gt;0"))</f>
      </c>
    </row>
    <row r="39" spans="1:4" s="14" customFormat="1" ht="15">
      <c r="A39" s="50"/>
      <c r="B39" s="37" t="s">
        <v>135</v>
      </c>
      <c r="C39" s="35">
        <f>COUNTIF(Data!BG:BG,".")</f>
        <v>0</v>
      </c>
      <c r="D39" s="36"/>
    </row>
    <row r="40" spans="1:4" ht="15">
      <c r="A40" s="41" t="s">
        <v>225</v>
      </c>
      <c r="B40" s="17" t="s">
        <v>176</v>
      </c>
      <c r="C40" s="17">
        <f>COUNTIF(Data!BH:BH,1)</f>
        <v>0</v>
      </c>
      <c r="D40" s="18">
        <f>IF(COUNTIF(Data!BH:BH,"&gt;0")=0,"",COUNTIF(Data!BH:BH,1)/COUNTIF(Data!BH:BH,"&gt;0"))</f>
      </c>
    </row>
    <row r="41" spans="1:4" s="14" customFormat="1" ht="15">
      <c r="A41" s="41"/>
      <c r="B41" s="17" t="s">
        <v>177</v>
      </c>
      <c r="C41" s="17">
        <f>COUNTIF(Data!BH:BH,2)</f>
        <v>0</v>
      </c>
      <c r="D41" s="18">
        <f>IF(COUNTIF(Data!BH:BH,"&gt;0")=0,"",COUNTIF(Data!BH:BH,2)/COUNTIF(Data!BH:BH,"&gt;0"))</f>
      </c>
    </row>
    <row r="42" spans="1:4" s="14" customFormat="1" ht="15">
      <c r="A42" s="41"/>
      <c r="B42" s="17" t="s">
        <v>143</v>
      </c>
      <c r="C42" s="17">
        <f>COUNTIF(Data!BH:BH,3)</f>
        <v>0</v>
      </c>
      <c r="D42" s="18">
        <f>IF(COUNTIF(Data!BH:BH,"&gt;0")=0,"",COUNTIF(Data!BH:BH,3)/COUNTIF(Data!BH:BH,"&gt;0"))</f>
      </c>
    </row>
    <row r="43" spans="1:4" s="14" customFormat="1" ht="15.75" thickBot="1">
      <c r="A43" s="43"/>
      <c r="B43" s="23" t="s">
        <v>135</v>
      </c>
      <c r="C43" s="24">
        <f>COUNTIF(Data!BH:BH,".")</f>
        <v>0</v>
      </c>
      <c r="D43" s="25"/>
    </row>
  </sheetData>
  <sheetProtection password="E582" sheet="1" objects="1" scenarios="1"/>
  <mergeCells count="7">
    <mergeCell ref="A35:A39"/>
    <mergeCell ref="A40:A43"/>
    <mergeCell ref="A2:A8"/>
    <mergeCell ref="A9:A14"/>
    <mergeCell ref="A15:A21"/>
    <mergeCell ref="A22:A26"/>
    <mergeCell ref="A27:A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D18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2.8515625" style="14" customWidth="1"/>
    <col min="2" max="2" width="57.140625" style="0" customWidth="1"/>
    <col min="3" max="4" width="17.8515625" style="0" customWidth="1"/>
  </cols>
  <sheetData>
    <row r="1" spans="1:4" s="16" customFormat="1" ht="18.75" thickBot="1">
      <c r="A1" s="26" t="s">
        <v>124</v>
      </c>
      <c r="B1" s="15" t="s">
        <v>125</v>
      </c>
      <c r="C1" s="15" t="s">
        <v>126</v>
      </c>
      <c r="D1" s="15" t="s">
        <v>127</v>
      </c>
    </row>
    <row r="2" spans="1:4" ht="15">
      <c r="A2" s="41" t="s">
        <v>287</v>
      </c>
      <c r="B2" s="31">
        <v>0</v>
      </c>
      <c r="C2" s="17">
        <f>COUNTIF(Data!BI:BI,0)</f>
        <v>0</v>
      </c>
      <c r="D2" s="18">
        <f>IF(COUNTIF(Data!BI:BI,"&gt;=0")=0,"",COUNTIF(Data!BI:BI,0)/COUNTIF(Data!BI:BI,"&gt;=0"))</f>
      </c>
    </row>
    <row r="3" spans="1:4" s="14" customFormat="1" ht="15">
      <c r="A3" s="41"/>
      <c r="B3" s="31">
        <v>1</v>
      </c>
      <c r="C3" s="17">
        <f>COUNTIF(Data!BI:BI,1)</f>
        <v>0</v>
      </c>
      <c r="D3" s="18">
        <f>IF(COUNTIF(Data!BI:BI,"&gt;=0")=0,"",COUNTIF(Data!BI:BI,1)/COUNTIF(Data!BI:BI,"&gt;=0"))</f>
      </c>
    </row>
    <row r="4" spans="1:4" s="14" customFormat="1" ht="15">
      <c r="A4" s="41"/>
      <c r="B4" s="31">
        <v>2</v>
      </c>
      <c r="C4" s="17">
        <f>COUNTIF(Data!BI:BI,2)</f>
        <v>0</v>
      </c>
      <c r="D4" s="18">
        <f>IF(COUNTIF(Data!BI:BI,"&gt;=0")=0,"",COUNTIF(Data!BI:BI,2)/COUNTIF(Data!BI:BI,"&gt;=0"))</f>
      </c>
    </row>
    <row r="5" spans="1:4" s="14" customFormat="1" ht="15">
      <c r="A5" s="41"/>
      <c r="B5" s="31">
        <v>3</v>
      </c>
      <c r="C5" s="17">
        <f>COUNTIF(Data!BI:BI,3)</f>
        <v>0</v>
      </c>
      <c r="D5" s="18">
        <f>IF(COUNTIF(Data!BI:BI,"&gt;=0")=0,"",COUNTIF(Data!BI:BI,3)/COUNTIF(Data!BI:BI,"&gt;=0"))</f>
      </c>
    </row>
    <row r="6" spans="1:4" s="14" customFormat="1" ht="15">
      <c r="A6" s="41"/>
      <c r="B6" s="31">
        <v>4</v>
      </c>
      <c r="C6" s="17">
        <f>COUNTIF(Data!BI:BI,4)</f>
        <v>0</v>
      </c>
      <c r="D6" s="18">
        <f>IF(COUNTIF(Data!BI:BI,"&gt;=0")=0,"",COUNTIF(Data!BI:BI,4)/COUNTIF(Data!BI:BI,"&gt;=0"))</f>
      </c>
    </row>
    <row r="7" spans="1:4" s="14" customFormat="1" ht="15">
      <c r="A7" s="41"/>
      <c r="B7" s="31">
        <v>5</v>
      </c>
      <c r="C7" s="17">
        <f>COUNTIF(Data!BI:BI,5)</f>
        <v>0</v>
      </c>
      <c r="D7" s="18">
        <f>IF(COUNTIF(Data!BI:BI,"&gt;=0")=0,"",COUNTIF(Data!BI:BI,5)/COUNTIF(Data!BI:BI,"&gt;=0"))</f>
      </c>
    </row>
    <row r="8" spans="1:4" s="14" customFormat="1" ht="15">
      <c r="A8" s="41"/>
      <c r="B8" s="31">
        <v>6</v>
      </c>
      <c r="C8" s="17">
        <f>COUNTIF(Data!BI:BI,6)</f>
        <v>0</v>
      </c>
      <c r="D8" s="18">
        <f>IF(COUNTIF(Data!BI:BI,"&gt;=0")=0,"",COUNTIF(Data!BI:BI,6)/COUNTIF(Data!BI:BI,"&gt;=0"))</f>
      </c>
    </row>
    <row r="9" spans="1:4" s="14" customFormat="1" ht="15">
      <c r="A9" s="41"/>
      <c r="B9" s="31">
        <v>7</v>
      </c>
      <c r="C9" s="17">
        <f>COUNTIF(Data!BI:BI,7)</f>
        <v>0</v>
      </c>
      <c r="D9" s="18">
        <f>IF(COUNTIF(Data!BI:BI,"&gt;=0")=0,"",COUNTIF(Data!BI:BI,7)/COUNTIF(Data!BI:BI,"&gt;=0"))</f>
      </c>
    </row>
    <row r="10" spans="1:4" s="14" customFormat="1" ht="15">
      <c r="A10" s="41"/>
      <c r="B10" s="31">
        <v>8</v>
      </c>
      <c r="C10" s="17">
        <f>COUNTIF(Data!BI:BI,8)</f>
        <v>0</v>
      </c>
      <c r="D10" s="18">
        <f>IF(COUNTIF(Data!BI:BI,"&gt;=0")=0,"",COUNTIF(Data!BI:BI,8)/COUNTIF(Data!BI:BI,"&gt;=0"))</f>
      </c>
    </row>
    <row r="11" spans="1:4" s="14" customFormat="1" ht="15">
      <c r="A11" s="41"/>
      <c r="B11" s="31">
        <v>9</v>
      </c>
      <c r="C11" s="17">
        <f>COUNTIF(Data!BI:BI,9)</f>
        <v>0</v>
      </c>
      <c r="D11" s="18">
        <f>IF(COUNTIF(Data!BI:BI,"&gt;=0")=0,"",COUNTIF(Data!BI:BI,9)/COUNTIF(Data!BI:BI,"&gt;=0"))</f>
      </c>
    </row>
    <row r="12" spans="1:4" s="14" customFormat="1" ht="15">
      <c r="A12" s="41"/>
      <c r="B12" s="31">
        <v>10</v>
      </c>
      <c r="C12" s="17">
        <f>COUNTIF(Data!BI:BI,10)</f>
        <v>0</v>
      </c>
      <c r="D12" s="18">
        <f>IF(COUNTIF(Data!BI:BI,"&gt;=0")=0,"",COUNTIF(Data!BI:BI,10)/COUNTIF(Data!BI:BI,"&gt;=0"))</f>
      </c>
    </row>
    <row r="13" spans="1:4" s="14" customFormat="1" ht="15">
      <c r="A13" s="41"/>
      <c r="B13" s="19" t="s">
        <v>135</v>
      </c>
      <c r="C13" s="17">
        <f>COUNTIF(Data!BI:BI,".")</f>
        <v>0</v>
      </c>
      <c r="D13" s="18"/>
    </row>
    <row r="14" spans="1:4" s="14" customFormat="1" ht="15">
      <c r="A14" s="33"/>
      <c r="B14" s="19" t="s">
        <v>255</v>
      </c>
      <c r="C14" s="17">
        <f>COUNTIF(Data!BI:BI,"98")</f>
        <v>0</v>
      </c>
      <c r="D14" s="18"/>
    </row>
    <row r="15" spans="1:4" ht="15">
      <c r="A15" s="42" t="s">
        <v>288</v>
      </c>
      <c r="B15" s="20" t="s">
        <v>176</v>
      </c>
      <c r="C15" s="20">
        <f>COUNTIF(Data!BJ:BJ,1)</f>
        <v>0</v>
      </c>
      <c r="D15" s="21">
        <f>IF(COUNTIF(Data!BJ:BJ,"&gt;0")=0,"",COUNTIF(Data!BJ:BJ,1)/COUNTIF(Data!BJ:BJ,"&gt;0"))</f>
      </c>
    </row>
    <row r="16" spans="1:4" s="14" customFormat="1" ht="15">
      <c r="A16" s="42"/>
      <c r="B16" s="20" t="s">
        <v>177</v>
      </c>
      <c r="C16" s="20">
        <f>COUNTIF(Data!BJ:BJ,2)</f>
        <v>0</v>
      </c>
      <c r="D16" s="21">
        <f>IF(COUNTIF(Data!BJ:BJ,"&gt;0")=0,"",COUNTIF(Data!BJ:BJ,2)/COUNTIF(Data!BJ:BJ,"&gt;0"))</f>
      </c>
    </row>
    <row r="17" spans="1:4" s="14" customFormat="1" ht="15">
      <c r="A17" s="42"/>
      <c r="B17" s="20" t="s">
        <v>143</v>
      </c>
      <c r="C17" s="20">
        <f>COUNTIF(Data!BJ:BJ,3)</f>
        <v>0</v>
      </c>
      <c r="D17" s="21">
        <f>IF(COUNTIF(Data!BJ:BJ,"&gt;0")=0,"",COUNTIF(Data!BJ:BJ,3)/COUNTIF(Data!BJ:BJ,"&gt;0"))</f>
      </c>
    </row>
    <row r="18" spans="1:4" s="14" customFormat="1" ht="15.75" thickBot="1">
      <c r="A18" s="48"/>
      <c r="B18" s="27" t="s">
        <v>135</v>
      </c>
      <c r="C18" s="28">
        <f>COUNTIF(Data!BJ:BJ,".")</f>
        <v>0</v>
      </c>
      <c r="D18" s="29"/>
    </row>
  </sheetData>
  <sheetProtection password="E582" sheet="1" objects="1" scenarios="1"/>
  <mergeCells count="2">
    <mergeCell ref="A2:A13"/>
    <mergeCell ref="A15:A1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D61"/>
  <sheetViews>
    <sheetView zoomScalePageLayoutView="0" workbookViewId="0" topLeftCell="A25">
      <selection activeCell="C35" sqref="C35"/>
    </sheetView>
  </sheetViews>
  <sheetFormatPr defaultColWidth="9.140625" defaultRowHeight="15"/>
  <cols>
    <col min="1" max="1" width="42.8515625" style="11" customWidth="1"/>
    <col min="2" max="2" width="68.421875" style="0" bestFit="1" customWidth="1"/>
    <col min="3" max="4" width="17.8515625" style="0" customWidth="1"/>
  </cols>
  <sheetData>
    <row r="1" spans="1:4" s="16" customFormat="1" ht="18.75" thickBot="1">
      <c r="A1" s="26" t="s">
        <v>124</v>
      </c>
      <c r="B1" s="15" t="s">
        <v>125</v>
      </c>
      <c r="C1" s="15" t="s">
        <v>126</v>
      </c>
      <c r="D1" s="15" t="s">
        <v>127</v>
      </c>
    </row>
    <row r="2" spans="1:4" ht="15">
      <c r="A2" s="41" t="s">
        <v>289</v>
      </c>
      <c r="B2" s="17" t="s">
        <v>181</v>
      </c>
      <c r="C2" s="17">
        <f>COUNTIF(Data!BK:BK,1)</f>
        <v>0</v>
      </c>
      <c r="D2" s="18">
        <f>IF(COUNTIF(Data!BK:BK,"&gt;0")=0,"",COUNTIF(Data!BK:BK,1)/COUNTIF(Data!BK:BK,"&gt;0"))</f>
      </c>
    </row>
    <row r="3" spans="1:4" s="14" customFormat="1" ht="15">
      <c r="A3" s="41"/>
      <c r="B3" s="17" t="s">
        <v>249</v>
      </c>
      <c r="C3" s="17">
        <f>COUNTIF(Data!BK:BK,2)</f>
        <v>0</v>
      </c>
      <c r="D3" s="18">
        <f>IF(COUNTIF(Data!BK:BK,"&gt;0")=0,"",COUNTIF(Data!BK:BK,2)/COUNTIF(Data!BK:BK,"&gt;0"))</f>
      </c>
    </row>
    <row r="4" spans="1:4" s="14" customFormat="1" ht="15">
      <c r="A4" s="41"/>
      <c r="B4" s="17" t="s">
        <v>182</v>
      </c>
      <c r="C4" s="17">
        <f>COUNTIF(Data!BK:BK,3)</f>
        <v>0</v>
      </c>
      <c r="D4" s="18">
        <f>IF(COUNTIF(Data!BK:BK,"&gt;0")=0,"",COUNTIF(Data!BK:BK,3)/COUNTIF(Data!BK:BK,"&gt;0"))</f>
      </c>
    </row>
    <row r="5" spans="1:4" s="14" customFormat="1" ht="15">
      <c r="A5" s="41"/>
      <c r="B5" s="17" t="s">
        <v>183</v>
      </c>
      <c r="C5" s="17">
        <f>COUNTIF(Data!BK:BK,4)</f>
        <v>0</v>
      </c>
      <c r="D5" s="18">
        <f>IF(COUNTIF(Data!BK:BK,"&gt;0")=0,"",COUNTIF(Data!BK:BK,4)/COUNTIF(Data!BK:BK,"&gt;0"))</f>
      </c>
    </row>
    <row r="6" spans="1:4" s="14" customFormat="1" ht="15">
      <c r="A6" s="41"/>
      <c r="B6" s="19" t="s">
        <v>135</v>
      </c>
      <c r="C6" s="17">
        <f>COUNTIF(Data!BK:BK,".")</f>
        <v>0</v>
      </c>
      <c r="D6" s="18"/>
    </row>
    <row r="7" spans="1:4" ht="15">
      <c r="A7" s="42" t="s">
        <v>290</v>
      </c>
      <c r="B7" s="20" t="s">
        <v>179</v>
      </c>
      <c r="C7" s="20">
        <f>COUNTIF(Data!BL:BL,1)</f>
        <v>0</v>
      </c>
      <c r="D7" s="21">
        <f>IF(COUNTIF(Data!BL:BL,"&gt;0")=0,"",COUNTIF(Data!BL:BL,1)/COUNTIF(Data!BL:BL,"&gt;0"))</f>
      </c>
    </row>
    <row r="8" spans="1:4" s="14" customFormat="1" ht="15">
      <c r="A8" s="42"/>
      <c r="B8" s="20" t="s">
        <v>180</v>
      </c>
      <c r="C8" s="20">
        <f>COUNTIF(Data!BL:BL,2)</f>
        <v>0</v>
      </c>
      <c r="D8" s="21">
        <f>IF(COUNTIF(Data!BL:BL,"&gt;0")=0,"",COUNTIF(Data!BL:BL,2)/COUNTIF(Data!BL:BL,"&gt;0"))</f>
      </c>
    </row>
    <row r="9" spans="1:4" s="14" customFormat="1" ht="15">
      <c r="A9" s="42"/>
      <c r="B9" s="22" t="s">
        <v>135</v>
      </c>
      <c r="C9" s="20">
        <f>COUNTIF(Data!BL:BL,".")</f>
        <v>0</v>
      </c>
      <c r="D9" s="21"/>
    </row>
    <row r="10" spans="1:4" ht="15">
      <c r="A10" s="41" t="s">
        <v>291</v>
      </c>
      <c r="B10" s="17" t="s">
        <v>178</v>
      </c>
      <c r="C10" s="17">
        <f>COUNTIF(Data!BM:BM,"&gt;0")</f>
        <v>0</v>
      </c>
      <c r="D10" s="18"/>
    </row>
    <row r="11" spans="1:4" s="14" customFormat="1" ht="15">
      <c r="A11" s="41"/>
      <c r="B11" s="19" t="s">
        <v>135</v>
      </c>
      <c r="C11" s="17">
        <f>COUNTIF(Data!BM:BM,".")</f>
        <v>0</v>
      </c>
      <c r="D11" s="18"/>
    </row>
    <row r="12" spans="1:4" ht="15">
      <c r="A12" s="42" t="s">
        <v>292</v>
      </c>
      <c r="B12" s="20" t="s">
        <v>184</v>
      </c>
      <c r="C12" s="20">
        <f>COUNTIF(Data!BN:BN,1)</f>
        <v>0</v>
      </c>
      <c r="D12" s="21">
        <f>IF(COUNTIF(Data!BN:BN,"&gt;0")=0,"",COUNTIF(Data!BN:BN,1)/COUNTIF(Data!BN:BN,"&gt;0"))</f>
      </c>
    </row>
    <row r="13" spans="1:4" s="14" customFormat="1" ht="15">
      <c r="A13" s="42"/>
      <c r="B13" s="20" t="s">
        <v>185</v>
      </c>
      <c r="C13" s="20">
        <f>COUNTIF(Data!BN:BN,2)</f>
        <v>0</v>
      </c>
      <c r="D13" s="21">
        <f>IF(COUNTIF(Data!BN:BN,"&gt;0")=0,"",COUNTIF(Data!BN:BN,2)/COUNTIF(Data!BN:BN,"&gt;0"))</f>
      </c>
    </row>
    <row r="14" spans="1:4" s="14" customFormat="1" ht="15">
      <c r="A14" s="42"/>
      <c r="B14" s="20" t="s">
        <v>186</v>
      </c>
      <c r="C14" s="20">
        <f>COUNTIF(Data!BN:BN,3)</f>
        <v>0</v>
      </c>
      <c r="D14" s="21">
        <f>IF(COUNTIF(Data!BN:BN,"&gt;0")=0,"",COUNTIF(Data!BN:BN,3)/COUNTIF(Data!BN:BN,"&gt;0"))</f>
      </c>
    </row>
    <row r="15" spans="1:4" s="14" customFormat="1" ht="15">
      <c r="A15" s="42"/>
      <c r="B15" s="20" t="s">
        <v>187</v>
      </c>
      <c r="C15" s="20">
        <f>COUNTIF(Data!BN:BN,4)</f>
        <v>0</v>
      </c>
      <c r="D15" s="21">
        <f>IF(COUNTIF(Data!BN:BN,"&gt;0")=0,"",COUNTIF(Data!BN:BN,4)/COUNTIF(Data!BN:BN,"&gt;0"))</f>
      </c>
    </row>
    <row r="16" spans="1:4" s="14" customFormat="1" ht="15">
      <c r="A16" s="42"/>
      <c r="B16" s="20" t="s">
        <v>188</v>
      </c>
      <c r="C16" s="20">
        <f>COUNTIF(Data!BN:BN,5)</f>
        <v>0</v>
      </c>
      <c r="D16" s="21">
        <f>IF(COUNTIF(Data!BN:BN,"&gt;0")=0,"",COUNTIF(Data!BN:BN,5)/COUNTIF(Data!BN:BN,"&gt;0"))</f>
      </c>
    </row>
    <row r="17" spans="1:4" s="14" customFormat="1" ht="15">
      <c r="A17" s="42"/>
      <c r="B17" s="20" t="s">
        <v>189</v>
      </c>
      <c r="C17" s="20">
        <f>COUNTIF(Data!BN:BN,6)</f>
        <v>0</v>
      </c>
      <c r="D17" s="21">
        <f>IF(COUNTIF(Data!BN:BN,"&gt;0")=0,"",COUNTIF(Data!BN:BN,6)/COUNTIF(Data!BN:BN,"&gt;0"))</f>
      </c>
    </row>
    <row r="18" spans="1:4" s="14" customFormat="1" ht="15">
      <c r="A18" s="42"/>
      <c r="B18" s="20" t="s">
        <v>190</v>
      </c>
      <c r="C18" s="20">
        <f>COUNTIF(Data!BN:BN,7)</f>
        <v>0</v>
      </c>
      <c r="D18" s="21">
        <f>IF(COUNTIF(Data!BN:BN,"&gt;0")=0,"",COUNTIF(Data!BN:BN,7)/COUNTIF(Data!BN:BN,"&gt;0"))</f>
      </c>
    </row>
    <row r="19" spans="1:4" s="14" customFormat="1" ht="15">
      <c r="A19" s="42"/>
      <c r="B19" s="20" t="s">
        <v>191</v>
      </c>
      <c r="C19" s="20">
        <f>COUNTIF(Data!BN:BN,8)</f>
        <v>0</v>
      </c>
      <c r="D19" s="21">
        <f>IF(COUNTIF(Data!BN:BN,"&gt;0")=0,"",COUNTIF(Data!BN:BN,8)/COUNTIF(Data!BN:BN,"&gt;0"))</f>
      </c>
    </row>
    <row r="20" spans="1:4" s="14" customFormat="1" ht="15">
      <c r="A20" s="42"/>
      <c r="B20" s="20" t="s">
        <v>192</v>
      </c>
      <c r="C20" s="20">
        <f>COUNTIF(Data!BN:BN,9)</f>
        <v>0</v>
      </c>
      <c r="D20" s="21">
        <f>IF(COUNTIF(Data!BN:BN,"&gt;0")=0,"",COUNTIF(Data!BN:BN,9)/COUNTIF(Data!BN:BN,"&gt;0"))</f>
      </c>
    </row>
    <row r="21" spans="1:4" s="14" customFormat="1" ht="15">
      <c r="A21" s="42"/>
      <c r="B21" s="22" t="s">
        <v>135</v>
      </c>
      <c r="C21" s="20">
        <f>COUNTIF(Data!BN:BN,".")</f>
        <v>0</v>
      </c>
      <c r="D21" s="21"/>
    </row>
    <row r="22" spans="1:4" ht="15">
      <c r="A22" s="41" t="s">
        <v>293</v>
      </c>
      <c r="B22" s="17" t="s">
        <v>193</v>
      </c>
      <c r="C22" s="17">
        <f>COUNTIF(Data!BO:BO,1)</f>
        <v>0</v>
      </c>
      <c r="D22" s="18">
        <f>IF(COUNTIF(Data!BO:BO,"&gt;0")=0,"",COUNTIF(Data!BO:BO,1)/COUNTIF(Data!BO:BO,"&gt;0"))</f>
      </c>
    </row>
    <row r="23" spans="1:4" s="14" customFormat="1" ht="15">
      <c r="A23" s="41"/>
      <c r="B23" s="17" t="s">
        <v>194</v>
      </c>
      <c r="C23" s="17">
        <f>COUNTIF(Data!BO:BO,2)</f>
        <v>0</v>
      </c>
      <c r="D23" s="18">
        <f>IF(COUNTIF(Data!BO:BO,"&gt;0")=0,"",COUNTIF(Data!BO:BO,2)/COUNTIF(Data!BO:BO,"&gt;0"))</f>
      </c>
    </row>
    <row r="24" spans="1:4" s="14" customFormat="1" ht="15">
      <c r="A24" s="41"/>
      <c r="B24" s="17" t="s">
        <v>195</v>
      </c>
      <c r="C24" s="17">
        <f>COUNTIF(Data!BO:BO,3)</f>
        <v>0</v>
      </c>
      <c r="D24" s="18">
        <f>IF(COUNTIF(Data!BO:BO,"&gt;0")=0,"",COUNTIF(Data!BO:BO,3)/COUNTIF(Data!BO:BO,"&gt;0"))</f>
      </c>
    </row>
    <row r="25" spans="1:4" s="14" customFormat="1" ht="15">
      <c r="A25" s="41"/>
      <c r="B25" s="17" t="s">
        <v>191</v>
      </c>
      <c r="C25" s="17">
        <f>COUNTIF(Data!BO:BO,4)</f>
        <v>0</v>
      </c>
      <c r="D25" s="18">
        <f>IF(COUNTIF(Data!BO:BO,"&gt;0")=0,"",COUNTIF(Data!BO:BO,4)/COUNTIF(Data!BO:BO,"&gt;0"))</f>
      </c>
    </row>
    <row r="26" spans="1:4" s="14" customFormat="1" ht="15">
      <c r="A26" s="41"/>
      <c r="B26" s="17" t="s">
        <v>192</v>
      </c>
      <c r="C26" s="17">
        <f>COUNTIF(Data!BO:BO,5)</f>
        <v>0</v>
      </c>
      <c r="D26" s="18">
        <f>IF(COUNTIF(Data!BO:BO,"&gt;0")=0,"",COUNTIF(Data!BO:BO,5)/COUNTIF(Data!BO:BO,"&gt;0"))</f>
      </c>
    </row>
    <row r="27" spans="1:4" s="14" customFormat="1" ht="15">
      <c r="A27" s="41"/>
      <c r="B27" s="19" t="s">
        <v>135</v>
      </c>
      <c r="C27" s="17">
        <f>COUNTIF(Data!BO:BO,".")</f>
        <v>0</v>
      </c>
      <c r="D27" s="18"/>
    </row>
    <row r="28" spans="1:4" ht="15">
      <c r="A28" s="42" t="s">
        <v>294</v>
      </c>
      <c r="B28" s="20" t="s">
        <v>196</v>
      </c>
      <c r="C28" s="20">
        <f>COUNTIF(Data!BP:BP,1)</f>
        <v>0</v>
      </c>
      <c r="D28" s="21">
        <f>IF(COUNTIF(Data!BP:BP,"&gt;0")=0,"",COUNTIF(Data!BP:BP,1)/COUNTIF(Data!BP:BP,"&gt;0"))</f>
      </c>
    </row>
    <row r="29" spans="1:4" s="14" customFormat="1" ht="15">
      <c r="A29" s="42"/>
      <c r="B29" s="20" t="s">
        <v>197</v>
      </c>
      <c r="C29" s="20">
        <f>COUNTIF(Data!BP:BP,2)</f>
        <v>0</v>
      </c>
      <c r="D29" s="21">
        <f>IF(COUNTIF(Data!BP:BP,"&gt;0")=0,"",COUNTIF(Data!BP:BP,2)/COUNTIF(Data!BP:BP,"&gt;0"))</f>
      </c>
    </row>
    <row r="30" spans="1:4" s="14" customFormat="1" ht="15">
      <c r="A30" s="42"/>
      <c r="B30" s="20" t="s">
        <v>248</v>
      </c>
      <c r="C30" s="20">
        <f>COUNTIF(Data!BP:BP,3)</f>
        <v>0</v>
      </c>
      <c r="D30" s="21">
        <f>IF(COUNTIF(Data!BP:BP,"&gt;0")=0,"",COUNTIF(Data!BP:BP,3)/COUNTIF(Data!BP:BP,"&gt;0"))</f>
      </c>
    </row>
    <row r="31" spans="1:4" s="14" customFormat="1" ht="15">
      <c r="A31" s="42"/>
      <c r="B31" s="20" t="s">
        <v>198</v>
      </c>
      <c r="C31" s="20">
        <f>COUNTIF(Data!BP:BP,4)</f>
        <v>0</v>
      </c>
      <c r="D31" s="21">
        <f>IF(COUNTIF(Data!BP:BP,"&gt;0")=0,"",COUNTIF(Data!BP:BP,4)/COUNTIF(Data!BP:BP,"&gt;0"))</f>
      </c>
    </row>
    <row r="32" spans="1:4" s="14" customFormat="1" ht="15">
      <c r="A32" s="42"/>
      <c r="B32" s="20" t="s">
        <v>199</v>
      </c>
      <c r="C32" s="20">
        <f>COUNTIF(Data!BP:BP,5)</f>
        <v>0</v>
      </c>
      <c r="D32" s="21">
        <f>IF(COUNTIF(Data!BP:BP,"&gt;0")=0,"",COUNTIF(Data!BP:BP,5)/COUNTIF(Data!BP:BP,"&gt;0"))</f>
      </c>
    </row>
    <row r="33" spans="1:4" s="14" customFormat="1" ht="15">
      <c r="A33" s="42"/>
      <c r="B33" s="20" t="s">
        <v>200</v>
      </c>
      <c r="C33" s="20">
        <f>COUNTIF(Data!BP:BP,6)</f>
        <v>0</v>
      </c>
      <c r="D33" s="21">
        <f>IF(COUNTIF(Data!BP:BP,"&gt;0")=0,"",COUNTIF(Data!BP:BP,6)/COUNTIF(Data!BP:BP,"&gt;0"))</f>
      </c>
    </row>
    <row r="34" spans="1:4" s="14" customFormat="1" ht="15">
      <c r="A34" s="42"/>
      <c r="B34" s="20" t="s">
        <v>201</v>
      </c>
      <c r="C34" s="20">
        <f>COUNTIF(Data!BP:BP,7)</f>
        <v>0</v>
      </c>
      <c r="D34" s="21">
        <f>IF(COUNTIF(Data!BP:BP,"&gt;0")=0,"",COUNTIF(Data!BP:BP,7)/COUNTIF(Data!BP:BP,"&gt;0"))</f>
      </c>
    </row>
    <row r="35" spans="1:4" s="14" customFormat="1" ht="15">
      <c r="A35" s="42"/>
      <c r="B35" s="20" t="s">
        <v>202</v>
      </c>
      <c r="C35" s="20">
        <f>COUNTIF(Data!BP:BP,8)</f>
        <v>0</v>
      </c>
      <c r="D35" s="21">
        <f>IF(COUNTIF(Data!BP:BP,"&gt;0")=0,"",COUNTIF(Data!BP:BP,8)/COUNTIF(Data!BP:BP,"&gt;0"))</f>
      </c>
    </row>
    <row r="36" spans="1:4" s="14" customFormat="1" ht="15">
      <c r="A36" s="42"/>
      <c r="B36" s="20" t="s">
        <v>203</v>
      </c>
      <c r="C36" s="20">
        <f>COUNTIF(Data!BP:BP,9)</f>
        <v>0</v>
      </c>
      <c r="D36" s="21">
        <f>IF(COUNTIF(Data!BP:BP,"&gt;0")=0,"",COUNTIF(Data!BP:BP,9)/COUNTIF(Data!BP:BP,"&gt;0"))</f>
      </c>
    </row>
    <row r="37" spans="1:4" s="14" customFormat="1" ht="15">
      <c r="A37" s="42"/>
      <c r="B37" s="20" t="s">
        <v>204</v>
      </c>
      <c r="C37" s="20">
        <f>COUNTIF(Data!BP:BP,10)</f>
        <v>0</v>
      </c>
      <c r="D37" s="21">
        <f>IF(COUNTIF(Data!BP:BP,"&gt;0")=0,"",COUNTIF(Data!BP:BP,10)/COUNTIF(Data!BP:BP,"&gt;0"))</f>
      </c>
    </row>
    <row r="38" spans="1:4" s="14" customFormat="1" ht="15">
      <c r="A38" s="42"/>
      <c r="B38" s="20" t="s">
        <v>205</v>
      </c>
      <c r="C38" s="20">
        <f>COUNTIF(Data!BP:BP,11)</f>
        <v>0</v>
      </c>
      <c r="D38" s="21">
        <f>IF(COUNTIF(Data!BP:BP,"&gt;0")=0,"",COUNTIF(Data!BP:BP,11)/COUNTIF(Data!BP:BP,"&gt;0"))</f>
      </c>
    </row>
    <row r="39" spans="1:4" s="14" customFormat="1" ht="15">
      <c r="A39" s="42"/>
      <c r="B39" s="20" t="s">
        <v>206</v>
      </c>
      <c r="C39" s="20">
        <f>COUNTIF(Data!BP:BP,12)</f>
        <v>0</v>
      </c>
      <c r="D39" s="21">
        <f>IF(COUNTIF(Data!BP:BP,"&gt;0")=0,"",COUNTIF(Data!BP:BP,12)/COUNTIF(Data!BP:BP,"&gt;0"))</f>
      </c>
    </row>
    <row r="40" spans="1:4" s="14" customFormat="1" ht="15">
      <c r="A40" s="42"/>
      <c r="B40" s="20" t="s">
        <v>207</v>
      </c>
      <c r="C40" s="20">
        <f>COUNTIF(Data!BP:BP,13)</f>
        <v>0</v>
      </c>
      <c r="D40" s="21">
        <f>IF(COUNTIF(Data!BP:BP,"&gt;0")=0,"",COUNTIF(Data!BP:BP,13)/COUNTIF(Data!BP:BP,"&gt;0"))</f>
      </c>
    </row>
    <row r="41" spans="1:4" s="14" customFormat="1" ht="15">
      <c r="A41" s="42"/>
      <c r="B41" s="20" t="s">
        <v>208</v>
      </c>
      <c r="C41" s="20">
        <f>COUNTIF(Data!BP:BP,14)</f>
        <v>0</v>
      </c>
      <c r="D41" s="21">
        <f>IF(COUNTIF(Data!BP:BP,"&gt;0")=0,"",COUNTIF(Data!BP:BP,14)/COUNTIF(Data!BP:BP,"&gt;0"))</f>
      </c>
    </row>
    <row r="42" spans="1:4" s="14" customFormat="1" ht="15">
      <c r="A42" s="42"/>
      <c r="B42" s="20" t="s">
        <v>209</v>
      </c>
      <c r="C42" s="20">
        <f>COUNTIF(Data!BP:BP,15)</f>
        <v>0</v>
      </c>
      <c r="D42" s="21">
        <f>IF(COUNTIF(Data!BP:BP,"&gt;0")=0,"",COUNTIF(Data!BP:BP,15)/COUNTIF(Data!BP:BP,"&gt;0"))</f>
      </c>
    </row>
    <row r="43" spans="1:4" s="14" customFormat="1" ht="15">
      <c r="A43" s="42"/>
      <c r="B43" s="20" t="s">
        <v>250</v>
      </c>
      <c r="C43" s="20">
        <f>COUNTIF(Data!BP:BP,16)</f>
        <v>0</v>
      </c>
      <c r="D43" s="21">
        <f>IF(COUNTIF(Data!BP:BP,"&gt;0")=0,"",COUNTIF(Data!BP:BP,16)/COUNTIF(Data!BP:BP,"&gt;0"))</f>
      </c>
    </row>
    <row r="44" spans="1:4" s="14" customFormat="1" ht="15">
      <c r="A44" s="42"/>
      <c r="B44" s="20" t="s">
        <v>210</v>
      </c>
      <c r="C44" s="20">
        <f>COUNTIF(Data!BP:BP,17)</f>
        <v>0</v>
      </c>
      <c r="D44" s="21">
        <f>IF(COUNTIF(Data!BP:BP,"&gt;0")=0,"",COUNTIF(Data!BP:BP,17)/COUNTIF(Data!BP:BP,"&gt;0"))</f>
      </c>
    </row>
    <row r="45" spans="1:4" s="14" customFormat="1" ht="15">
      <c r="A45" s="42"/>
      <c r="B45" s="20" t="s">
        <v>211</v>
      </c>
      <c r="C45" s="20">
        <f>COUNTIF(Data!BP:BP,18)</f>
        <v>0</v>
      </c>
      <c r="D45" s="21">
        <f>IF(COUNTIF(Data!BP:BP,"&gt;0")=0,"",COUNTIF(Data!BP:BP,18)/COUNTIF(Data!BP:BP,"&gt;0"))</f>
      </c>
    </row>
    <row r="46" spans="1:4" s="14" customFormat="1" ht="15.75" thickBot="1">
      <c r="A46" s="48"/>
      <c r="B46" s="27" t="s">
        <v>135</v>
      </c>
      <c r="C46" s="28">
        <f>COUNTIF(Data!BP:BP,".")</f>
        <v>0</v>
      </c>
      <c r="D46" s="29"/>
    </row>
    <row r="47" ht="15">
      <c r="A47" s="13"/>
    </row>
    <row r="48" ht="15">
      <c r="A48" s="13"/>
    </row>
    <row r="49" ht="15">
      <c r="A49" s="13"/>
    </row>
    <row r="50" ht="15">
      <c r="A50" s="13"/>
    </row>
    <row r="51" ht="15">
      <c r="A51" s="13"/>
    </row>
    <row r="52" ht="15">
      <c r="A52" s="13"/>
    </row>
    <row r="53" ht="15">
      <c r="A53" s="13"/>
    </row>
    <row r="54" ht="15">
      <c r="A54" s="13"/>
    </row>
    <row r="55" ht="15">
      <c r="A55" s="13"/>
    </row>
    <row r="56" ht="15">
      <c r="A56" s="13"/>
    </row>
    <row r="57" ht="15">
      <c r="A57" s="13"/>
    </row>
    <row r="58" ht="15">
      <c r="A58" s="13"/>
    </row>
    <row r="59" ht="15">
      <c r="A59" s="13"/>
    </row>
    <row r="60" ht="15">
      <c r="A60" s="13"/>
    </row>
    <row r="61" ht="15">
      <c r="A61" s="13"/>
    </row>
  </sheetData>
  <sheetProtection password="E582" sheet="1" objects="1" scenarios="1"/>
  <mergeCells count="6">
    <mergeCell ref="A28:A46"/>
    <mergeCell ref="A2:A6"/>
    <mergeCell ref="A7:A9"/>
    <mergeCell ref="A10:A11"/>
    <mergeCell ref="A12:A21"/>
    <mergeCell ref="A22:A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22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2.8515625" style="16" customWidth="1"/>
    <col min="2" max="2" width="57.140625" style="16" customWidth="1"/>
    <col min="3" max="4" width="17.140625" style="16" customWidth="1"/>
    <col min="5" max="16384" width="9.140625" style="16" customWidth="1"/>
  </cols>
  <sheetData>
    <row r="1" spans="1:4" ht="18.75" thickBot="1">
      <c r="A1" s="15" t="s">
        <v>124</v>
      </c>
      <c r="B1" s="15" t="s">
        <v>125</v>
      </c>
      <c r="C1" s="15" t="s">
        <v>126</v>
      </c>
      <c r="D1" s="15" t="s">
        <v>127</v>
      </c>
    </row>
    <row r="2" spans="1:4" ht="14.25">
      <c r="A2" s="41" t="s">
        <v>17</v>
      </c>
      <c r="B2" s="17" t="s">
        <v>128</v>
      </c>
      <c r="C2" s="17">
        <f>COUNTIF(Data!O:O,1)</f>
        <v>0</v>
      </c>
      <c r="D2" s="18">
        <f>IF(COUNTIF(Data!O:O,"&gt;0")=0,"",COUNTIF(Data!O:O,1)/COUNTIF(Data!O:O,"&gt;0"))</f>
      </c>
    </row>
    <row r="3" spans="1:4" ht="14.25">
      <c r="A3" s="41"/>
      <c r="B3" s="17" t="s">
        <v>129</v>
      </c>
      <c r="C3" s="17">
        <f>COUNTIF(Data!O:O,2)</f>
        <v>0</v>
      </c>
      <c r="D3" s="18">
        <f>IF(COUNTIF(Data!O:O,"&gt;0")=0,"",COUNTIF(Data!O:O,2)/COUNTIF(Data!O:O,"&gt;0"))</f>
      </c>
    </row>
    <row r="4" spans="1:4" ht="14.25">
      <c r="A4" s="41"/>
      <c r="B4" s="17" t="s">
        <v>130</v>
      </c>
      <c r="C4" s="17">
        <f>COUNTIF(Data!O:O,3)</f>
        <v>0</v>
      </c>
      <c r="D4" s="18">
        <f>IF(COUNTIF(Data!O:O,"&gt;0")=0,"",COUNTIF(Data!O:O,3)/COUNTIF(Data!O:O,"&gt;0"))</f>
      </c>
    </row>
    <row r="5" spans="1:4" ht="14.25">
      <c r="A5" s="41"/>
      <c r="B5" s="17" t="s">
        <v>131</v>
      </c>
      <c r="C5" s="17">
        <f>COUNTIF(Data!O:O,4)</f>
        <v>0</v>
      </c>
      <c r="D5" s="18">
        <f>IF(COUNTIF(Data!O:O,"&gt;0")=0,"",COUNTIF(Data!O:O,4)/COUNTIF(Data!O:O,"&gt;0"))</f>
      </c>
    </row>
    <row r="6" spans="1:4" ht="14.25">
      <c r="A6" s="41"/>
      <c r="B6" s="17" t="s">
        <v>132</v>
      </c>
      <c r="C6" s="17">
        <f>COUNTIF(Data!O:O,5)</f>
        <v>0</v>
      </c>
      <c r="D6" s="18">
        <f>IF(COUNTIF(Data!O:O,"&gt;0")=0,"",COUNTIF(Data!O:O,5)/COUNTIF(Data!O:O,"&gt;0"))</f>
      </c>
    </row>
    <row r="7" spans="1:4" ht="14.25">
      <c r="A7" s="41"/>
      <c r="B7" s="17" t="s">
        <v>133</v>
      </c>
      <c r="C7" s="17">
        <f>COUNTIF(Data!O:O,6)</f>
        <v>0</v>
      </c>
      <c r="D7" s="18">
        <f>IF(COUNTIF(Data!O:O,"&gt;0")=0,"",COUNTIF(Data!O:O,6)/COUNTIF(Data!O:O,"&gt;0"))</f>
      </c>
    </row>
    <row r="8" spans="1:4" ht="14.25">
      <c r="A8" s="41"/>
      <c r="B8" s="17" t="s">
        <v>134</v>
      </c>
      <c r="C8" s="17">
        <f>COUNTIF(Data!O:O,7)</f>
        <v>0</v>
      </c>
      <c r="D8" s="18">
        <f>IF(COUNTIF(Data!O:O,"&gt;0")=0,"",COUNTIF(Data!O:O,7)/COUNTIF(Data!O:O,"&gt;0"))</f>
      </c>
    </row>
    <row r="9" spans="1:4" ht="14.25">
      <c r="A9" s="41"/>
      <c r="B9" s="19" t="s">
        <v>135</v>
      </c>
      <c r="C9" s="17">
        <f>COUNTIF(Data!O:O,".")</f>
        <v>0</v>
      </c>
      <c r="D9" s="18"/>
    </row>
    <row r="10" spans="1:4" ht="14.25">
      <c r="A10" s="42" t="s">
        <v>18</v>
      </c>
      <c r="B10" s="20" t="s">
        <v>136</v>
      </c>
      <c r="C10" s="20">
        <f>COUNTIF(Data!P:P,1)</f>
        <v>0</v>
      </c>
      <c r="D10" s="21">
        <f>IF(COUNTIF(Data!P:P,"&gt;0")=0,"",COUNTIF(Data!P:P,1)/COUNTIF(Data!P:P,"&gt;0"))</f>
      </c>
    </row>
    <row r="11" spans="1:4" ht="14.25">
      <c r="A11" s="42"/>
      <c r="B11" s="20" t="s">
        <v>137</v>
      </c>
      <c r="C11" s="20">
        <f>COUNTIF(Data!P:P,2)</f>
        <v>0</v>
      </c>
      <c r="D11" s="21">
        <f>IF(COUNTIF(Data!P:P,"&gt;0")=0,"",COUNTIF(Data!P:P,2)/COUNTIF(Data!P:P,"&gt;0"))</f>
      </c>
    </row>
    <row r="12" spans="1:4" ht="14.25">
      <c r="A12" s="42"/>
      <c r="B12" s="20" t="s">
        <v>138</v>
      </c>
      <c r="C12" s="20">
        <f>COUNTIF(Data!P:P,3)</f>
        <v>0</v>
      </c>
      <c r="D12" s="21">
        <f>IF(COUNTIF(Data!P:P,"&gt;0")=0,"",COUNTIF(Data!P:P,3)/COUNTIF(Data!P:P,"&gt;0"))</f>
      </c>
    </row>
    <row r="13" spans="1:4" ht="14.25">
      <c r="A13" s="42"/>
      <c r="B13" s="20" t="s">
        <v>139</v>
      </c>
      <c r="C13" s="20">
        <f>COUNTIF(Data!P:P,4)</f>
        <v>0</v>
      </c>
      <c r="D13" s="21">
        <f>IF(COUNTIF(Data!P:P,"&gt;0")=0,"",COUNTIF(Data!P:P,4)/COUNTIF(Data!P:P,"&gt;0"))</f>
      </c>
    </row>
    <row r="14" spans="1:4" ht="14.25">
      <c r="A14" s="42"/>
      <c r="B14" s="20" t="s">
        <v>140</v>
      </c>
      <c r="C14" s="20">
        <f>COUNTIF(Data!P:P,5)</f>
        <v>0</v>
      </c>
      <c r="D14" s="21">
        <f>IF(COUNTIF(Data!P:P,"&gt;0")=0,"",COUNTIF(Data!P:P,5)/COUNTIF(Data!P:P,"&gt;0"))</f>
      </c>
    </row>
    <row r="15" spans="1:4" ht="14.25">
      <c r="A15" s="42"/>
      <c r="B15" s="20" t="s">
        <v>133</v>
      </c>
      <c r="C15" s="20">
        <f>COUNTIF(Data!P:P,6)</f>
        <v>0</v>
      </c>
      <c r="D15" s="21">
        <f>IF(COUNTIF(Data!P:P,"&gt;0")=0,"",COUNTIF(Data!P:P,6)/COUNTIF(Data!P:P,"&gt;0"))</f>
      </c>
    </row>
    <row r="16" spans="1:4" ht="14.25">
      <c r="A16" s="42"/>
      <c r="B16" s="22" t="s">
        <v>135</v>
      </c>
      <c r="C16" s="20">
        <f>COUNTIF(Data!P:P,".")</f>
        <v>0</v>
      </c>
      <c r="D16" s="21"/>
    </row>
    <row r="17" spans="1:4" ht="14.25">
      <c r="A17" s="41" t="s">
        <v>19</v>
      </c>
      <c r="B17" s="17" t="s">
        <v>141</v>
      </c>
      <c r="C17" s="17">
        <f>COUNTIF(Data!Q:Q,1)</f>
        <v>0</v>
      </c>
      <c r="D17" s="18">
        <f>IF(COUNTIF(Data!Q:Q,"&gt;0")=0,"",COUNTIF(Data!Q:Q,1)/COUNTIF(Data!Q:Q,"&gt;0"))</f>
      </c>
    </row>
    <row r="18" spans="1:4" ht="14.25">
      <c r="A18" s="41"/>
      <c r="B18" s="17" t="s">
        <v>142</v>
      </c>
      <c r="C18" s="17">
        <f>COUNTIF(Data!Q:Q,2)</f>
        <v>0</v>
      </c>
      <c r="D18" s="18">
        <f>IF(COUNTIF(Data!Q:Q,"&gt;0")=0,"",COUNTIF(Data!Q:Q,2)/COUNTIF(Data!Q:Q,"&gt;0"))</f>
      </c>
    </row>
    <row r="19" spans="1:4" ht="14.25">
      <c r="A19" s="41"/>
      <c r="B19" s="17" t="s">
        <v>143</v>
      </c>
      <c r="C19" s="17">
        <f>COUNTIF(Data!Q:Q,3)</f>
        <v>0</v>
      </c>
      <c r="D19" s="18">
        <f>IF(COUNTIF(Data!Q:Q,"&gt;0")=0,"",COUNTIF(Data!Q:Q,3)/COUNTIF(Data!Q:Q,"&gt;0"))</f>
      </c>
    </row>
    <row r="20" spans="1:4" ht="14.25">
      <c r="A20" s="41"/>
      <c r="B20" s="17" t="s">
        <v>144</v>
      </c>
      <c r="C20" s="17">
        <f>COUNTIF(Data!Q:Q,4)</f>
        <v>0</v>
      </c>
      <c r="D20" s="18">
        <f>IF(COUNTIF(Data!Q:Q,"&gt;0")=0,"",COUNTIF(Data!Q:Q,4)/COUNTIF(Data!Q:Q,"&gt;0"))</f>
      </c>
    </row>
    <row r="21" spans="1:4" ht="14.25">
      <c r="A21" s="41"/>
      <c r="B21" s="17" t="s">
        <v>123</v>
      </c>
      <c r="C21" s="17">
        <f>COUNTIF(Data!Q:Q,5)</f>
        <v>0</v>
      </c>
      <c r="D21" s="18">
        <f>IF(COUNTIF(Data!Q:Q,"&gt;0")=0,"",COUNTIF(Data!Q:Q,5)/COUNTIF(Data!Q:Q,"&gt;0"))</f>
      </c>
    </row>
    <row r="22" spans="1:4" ht="15" thickBot="1">
      <c r="A22" s="43"/>
      <c r="B22" s="23" t="s">
        <v>135</v>
      </c>
      <c r="C22" s="24">
        <f>COUNTIF(Data!Q:Q,".")</f>
        <v>0</v>
      </c>
      <c r="D22" s="25"/>
    </row>
  </sheetData>
  <sheetProtection password="E582" sheet="1" objects="1" scenarios="1"/>
  <mergeCells count="3">
    <mergeCell ref="A2:A9"/>
    <mergeCell ref="A10:A16"/>
    <mergeCell ref="A17:A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16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2.8515625" style="14" customWidth="1"/>
    <col min="2" max="2" width="57.140625" style="14" customWidth="1"/>
    <col min="3" max="4" width="17.140625" style="14" customWidth="1"/>
    <col min="5" max="16384" width="9.140625" style="14" customWidth="1"/>
  </cols>
  <sheetData>
    <row r="1" spans="1:4" s="16" customFormat="1" ht="18.75" thickBot="1">
      <c r="A1" s="26" t="s">
        <v>124</v>
      </c>
      <c r="B1" s="15" t="s">
        <v>125</v>
      </c>
      <c r="C1" s="15" t="s">
        <v>126</v>
      </c>
      <c r="D1" s="15" t="s">
        <v>127</v>
      </c>
    </row>
    <row r="2" spans="1:4" ht="15">
      <c r="A2" s="41" t="s">
        <v>212</v>
      </c>
      <c r="B2" s="17" t="s">
        <v>141</v>
      </c>
      <c r="C2" s="17">
        <f>COUNTIF(Data!R:R,1)</f>
        <v>0</v>
      </c>
      <c r="D2" s="18">
        <f>IF(COUNTIF(Data!R:R,"&gt;0")=0,"",COUNTIF(Data!R:R,1)/COUNTIF(Data!R:R,"&gt;0"))</f>
      </c>
    </row>
    <row r="3" spans="1:4" ht="15">
      <c r="A3" s="41"/>
      <c r="B3" s="17" t="s">
        <v>142</v>
      </c>
      <c r="C3" s="17">
        <f>COUNTIF(Data!R:R,2)</f>
        <v>0</v>
      </c>
      <c r="D3" s="18">
        <f>IF(COUNTIF(Data!R:R,"&gt;0")=0,"",COUNTIF(Data!R:R,2)/COUNTIF(Data!R:R,"&gt;0"))</f>
      </c>
    </row>
    <row r="4" spans="1:4" ht="15">
      <c r="A4" s="41"/>
      <c r="B4" s="17" t="s">
        <v>143</v>
      </c>
      <c r="C4" s="17">
        <f>COUNTIF(Data!R:R,3)</f>
        <v>0</v>
      </c>
      <c r="D4" s="18">
        <f>IF(COUNTIF(Data!R:R,"&gt;0")=0,"",COUNTIF(Data!R:R,3)/COUNTIF(Data!R:R,"&gt;0"))</f>
      </c>
    </row>
    <row r="5" spans="1:4" ht="15">
      <c r="A5" s="41"/>
      <c r="B5" s="17" t="s">
        <v>133</v>
      </c>
      <c r="C5" s="17">
        <f>COUNTIF(Data!R:R,4)</f>
        <v>0</v>
      </c>
      <c r="D5" s="18">
        <f>IF(COUNTIF(Data!R:R,"&gt;0")=0,"",COUNTIF(Data!R:R,4)/COUNTIF(Data!R:R,"&gt;0"))</f>
      </c>
    </row>
    <row r="6" spans="1:4" ht="15">
      <c r="A6" s="41"/>
      <c r="B6" s="19" t="s">
        <v>135</v>
      </c>
      <c r="C6" s="17">
        <f>COUNTIF(Data!R:R,".")</f>
        <v>0</v>
      </c>
      <c r="D6" s="18"/>
    </row>
    <row r="7" spans="1:4" ht="15">
      <c r="A7" s="42" t="s">
        <v>213</v>
      </c>
      <c r="B7" s="20" t="s">
        <v>141</v>
      </c>
      <c r="C7" s="20">
        <f>COUNTIF(Data!S:S,1)</f>
        <v>0</v>
      </c>
      <c r="D7" s="21">
        <f>IF(COUNTIF(Data!S:S,"&gt;0")=0,"",COUNTIF(Data!S:S,1)/COUNTIF(Data!S:S,"&gt;0"))</f>
      </c>
    </row>
    <row r="8" spans="1:4" ht="15">
      <c r="A8" s="42"/>
      <c r="B8" s="20" t="s">
        <v>142</v>
      </c>
      <c r="C8" s="20">
        <f>COUNTIF(Data!S:S,2)</f>
        <v>0</v>
      </c>
      <c r="D8" s="21">
        <f>IF(COUNTIF(Data!S:S,"&gt;0")=0,"",COUNTIF(Data!S:S,2)/COUNTIF(Data!S:S,"&gt;0"))</f>
      </c>
    </row>
    <row r="9" spans="1:4" ht="15">
      <c r="A9" s="42"/>
      <c r="B9" s="20" t="s">
        <v>143</v>
      </c>
      <c r="C9" s="20">
        <f>COUNTIF(Data!S:S,3)</f>
        <v>0</v>
      </c>
      <c r="D9" s="21">
        <f>IF(COUNTIF(Data!S:S,"&gt;0")=0,"",COUNTIF(Data!S:S,3)/COUNTIF(Data!S:S,"&gt;0"))</f>
      </c>
    </row>
    <row r="10" spans="1:4" ht="15">
      <c r="A10" s="42"/>
      <c r="B10" s="20" t="s">
        <v>133</v>
      </c>
      <c r="C10" s="20">
        <f>COUNTIF(Data!S:S,4)</f>
        <v>0</v>
      </c>
      <c r="D10" s="21">
        <f>IF(COUNTIF(Data!S:S,"&gt;0")=0,"",COUNTIF(Data!S:S,4)/COUNTIF(Data!S:S,"&gt;0"))</f>
      </c>
    </row>
    <row r="11" spans="1:4" ht="15">
      <c r="A11" s="42"/>
      <c r="B11" s="22" t="s">
        <v>135</v>
      </c>
      <c r="C11" s="20">
        <f>COUNTIF(Data!S:S,".")</f>
        <v>0</v>
      </c>
      <c r="D11" s="21"/>
    </row>
    <row r="12" spans="1:4" ht="15" customHeight="1">
      <c r="A12" s="41" t="s">
        <v>214</v>
      </c>
      <c r="B12" s="17" t="s">
        <v>141</v>
      </c>
      <c r="C12" s="17">
        <f>COUNTIF(Data!T:T,1)</f>
        <v>0</v>
      </c>
      <c r="D12" s="18">
        <f>IF(COUNTIF(Data!T:T,"&gt;0")=0,"",COUNTIF(Data!T:T,1)/COUNTIF(Data!T:T,"&gt;0"))</f>
      </c>
    </row>
    <row r="13" spans="1:4" ht="15">
      <c r="A13" s="41"/>
      <c r="B13" s="17" t="s">
        <v>142</v>
      </c>
      <c r="C13" s="17">
        <f>COUNTIF(Data!T:T,2)</f>
        <v>0</v>
      </c>
      <c r="D13" s="18">
        <f>IF(COUNTIF(Data!T:T,"&gt;0")=0,"",COUNTIF(Data!T:T,2)/COUNTIF(Data!T:T,"&gt;0"))</f>
      </c>
    </row>
    <row r="14" spans="1:4" ht="15">
      <c r="A14" s="41"/>
      <c r="B14" s="17" t="s">
        <v>143</v>
      </c>
      <c r="C14" s="17">
        <f>COUNTIF(Data!T:T,3)</f>
        <v>0</v>
      </c>
      <c r="D14" s="18">
        <f>IF(COUNTIF(Data!T:T,"&gt;0")=0,"",COUNTIF(Data!T:T,3)/COUNTIF(Data!T:T,"&gt;0"))</f>
      </c>
    </row>
    <row r="15" spans="1:4" ht="15">
      <c r="A15" s="41"/>
      <c r="B15" s="17" t="s">
        <v>133</v>
      </c>
      <c r="C15" s="17">
        <f>COUNTIF(Data!T:T,4)</f>
        <v>0</v>
      </c>
      <c r="D15" s="18">
        <f>IF(COUNTIF(Data!T:T,"&gt;0")=0,"",COUNTIF(Data!T:T,4)/COUNTIF(Data!T:T,"&gt;0"))</f>
      </c>
    </row>
    <row r="16" spans="1:4" ht="15.75" thickBot="1">
      <c r="A16" s="43"/>
      <c r="B16" s="24" t="s">
        <v>135</v>
      </c>
      <c r="C16" s="24">
        <f>COUNTIF(Data!T:T,".")</f>
        <v>0</v>
      </c>
      <c r="D16" s="25"/>
    </row>
  </sheetData>
  <sheetProtection password="E582" sheet="1" objects="1" scenarios="1"/>
  <mergeCells count="3">
    <mergeCell ref="A2:A6"/>
    <mergeCell ref="A7:A11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38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2.8515625" style="14" customWidth="1"/>
    <col min="2" max="2" width="57.140625" style="14" customWidth="1"/>
    <col min="3" max="4" width="17.8515625" style="14" customWidth="1"/>
    <col min="5" max="16384" width="9.140625" style="14" customWidth="1"/>
  </cols>
  <sheetData>
    <row r="1" spans="1:4" s="16" customFormat="1" ht="18.75" thickBot="1">
      <c r="A1" s="26" t="s">
        <v>124</v>
      </c>
      <c r="B1" s="15" t="s">
        <v>125</v>
      </c>
      <c r="C1" s="15" t="s">
        <v>126</v>
      </c>
      <c r="D1" s="15" t="s">
        <v>127</v>
      </c>
    </row>
    <row r="2" spans="1:4" ht="15">
      <c r="A2" s="41" t="s">
        <v>215</v>
      </c>
      <c r="B2" s="17" t="s">
        <v>145</v>
      </c>
      <c r="C2" s="17">
        <f>COUNTIF(Data!U:U,1)</f>
        <v>0</v>
      </c>
      <c r="D2" s="18">
        <f>IF(COUNTIF(Data!U:U,"&gt;0")=0,"",COUNTIF(Data!U:U,1)/COUNTIF(Data!U:U,"&gt;0"))</f>
      </c>
    </row>
    <row r="3" spans="1:4" ht="15">
      <c r="A3" s="41"/>
      <c r="B3" s="17" t="s">
        <v>143</v>
      </c>
      <c r="C3" s="17">
        <f>COUNTIF(Data!U:U,2)</f>
        <v>0</v>
      </c>
      <c r="D3" s="18">
        <f>IF(COUNTIF(Data!U:U,"&gt;0")=0,"",COUNTIF(Data!U:U,2)/COUNTIF(Data!U:U,"&gt;0"))</f>
      </c>
    </row>
    <row r="4" spans="1:4" ht="15">
      <c r="A4" s="41"/>
      <c r="B4" s="17" t="s">
        <v>146</v>
      </c>
      <c r="C4" s="17">
        <f>COUNTIF(Data!U:U,3)</f>
        <v>0</v>
      </c>
      <c r="D4" s="18">
        <f>IF(COUNTIF(Data!U:U,"&gt;0")=0,"",COUNTIF(Data!U:U,3)/COUNTIF(Data!U:U,"&gt;0"))</f>
      </c>
    </row>
    <row r="5" spans="1:4" ht="15">
      <c r="A5" s="41"/>
      <c r="B5" s="19" t="s">
        <v>135</v>
      </c>
      <c r="C5" s="17">
        <f>COUNTIF(Data!U:U,".")</f>
        <v>0</v>
      </c>
      <c r="D5" s="18"/>
    </row>
    <row r="6" spans="1:4" ht="15">
      <c r="A6" s="45" t="s">
        <v>236</v>
      </c>
      <c r="B6" s="20" t="s">
        <v>237</v>
      </c>
      <c r="C6" s="20">
        <f>COUNTIF(Data!V:V,1)</f>
        <v>0</v>
      </c>
      <c r="D6" s="21">
        <f>IF(COUNTIF(Data!V:V,"&gt;=0")=0,"",COUNTIF(Data!V:V,1)/COUNTIF(Data!V:V,"&lt;2"))</f>
      </c>
    </row>
    <row r="7" spans="1:4" ht="15">
      <c r="A7" s="45"/>
      <c r="B7" s="20" t="s">
        <v>238</v>
      </c>
      <c r="C7" s="20">
        <f>COUNTIF(Data!V:V,0)</f>
        <v>0</v>
      </c>
      <c r="D7" s="21">
        <f>IF(COUNTIF(Data!V:V,"&gt;=0")=0,"",COUNTIF(Data!V:V,0)/COUNTIF(Data!V:V,"&lt;2"))</f>
      </c>
    </row>
    <row r="8" spans="1:4" ht="15">
      <c r="A8" s="45"/>
      <c r="B8" s="22" t="s">
        <v>135</v>
      </c>
      <c r="C8" s="20">
        <f>COUNTIF(Data!V:V,".")</f>
        <v>0</v>
      </c>
      <c r="D8" s="21"/>
    </row>
    <row r="9" spans="1:4" ht="15">
      <c r="A9" s="44" t="s">
        <v>239</v>
      </c>
      <c r="B9" s="17" t="s">
        <v>237</v>
      </c>
      <c r="C9" s="17">
        <f>COUNTIF(Data!W:W,1)</f>
        <v>0</v>
      </c>
      <c r="D9" s="18">
        <f>IF(COUNTIF(Data!W:W,"&gt;=0")=0,"",COUNTIF(Data!W:W,1)/COUNTIF(Data!W:W,"&lt;2"))</f>
      </c>
    </row>
    <row r="10" spans="1:4" ht="15">
      <c r="A10" s="44"/>
      <c r="B10" s="17" t="s">
        <v>238</v>
      </c>
      <c r="C10" s="17">
        <f>COUNTIF(Data!W:W,0)</f>
        <v>0</v>
      </c>
      <c r="D10" s="18">
        <f>IF(COUNTIF(Data!W:W,"&gt;=0")=0,"",COUNTIF(Data!W:W,0)/COUNTIF(Data!W:W,"&lt;2"))</f>
      </c>
    </row>
    <row r="11" spans="1:4" ht="15">
      <c r="A11" s="44"/>
      <c r="B11" s="19" t="s">
        <v>135</v>
      </c>
      <c r="C11" s="17">
        <f>COUNTIF(Data!W:W,".")</f>
        <v>0</v>
      </c>
      <c r="D11" s="18"/>
    </row>
    <row r="12" spans="1:4" ht="15">
      <c r="A12" s="45" t="s">
        <v>240</v>
      </c>
      <c r="B12" s="20" t="s">
        <v>237</v>
      </c>
      <c r="C12" s="20">
        <f>COUNTIF(Data!X:X,1)</f>
        <v>0</v>
      </c>
      <c r="D12" s="21">
        <f>IF(COUNTIF(Data!X:X,"&gt;=0")=0,"",COUNTIF(Data!X:X,1)/COUNTIF(Data!X:X,"&lt;2"))</f>
      </c>
    </row>
    <row r="13" spans="1:4" ht="15">
      <c r="A13" s="45"/>
      <c r="B13" s="20" t="s">
        <v>238</v>
      </c>
      <c r="C13" s="20">
        <f>COUNTIF(Data!X:X,0)</f>
        <v>0</v>
      </c>
      <c r="D13" s="21">
        <f>IF(COUNTIF(Data!X:X,"&gt;=0")=0,"",COUNTIF(Data!X:X,0)/COUNTIF(Data!X:X,"&lt;2"))</f>
      </c>
    </row>
    <row r="14" spans="1:4" ht="15">
      <c r="A14" s="45"/>
      <c r="B14" s="22" t="s">
        <v>135</v>
      </c>
      <c r="C14" s="20">
        <f>COUNTIF(Data!X:X,".")</f>
        <v>0</v>
      </c>
      <c r="D14" s="21"/>
    </row>
    <row r="15" spans="1:4" ht="15">
      <c r="A15" s="44" t="s">
        <v>241</v>
      </c>
      <c r="B15" s="17" t="s">
        <v>237</v>
      </c>
      <c r="C15" s="17">
        <f>COUNTIF(Data!Y:Y,1)</f>
        <v>0</v>
      </c>
      <c r="D15" s="18">
        <f>IF(COUNTIF(Data!Y:Y,"&gt;=0")=0,"",COUNTIF(Data!Y:Y,1)/COUNTIF(Data!Y:Y,"&lt;2"))</f>
      </c>
    </row>
    <row r="16" spans="1:4" ht="15">
      <c r="A16" s="44"/>
      <c r="B16" s="17" t="s">
        <v>238</v>
      </c>
      <c r="C16" s="17">
        <f>COUNTIF(Data!Y:Y,0)</f>
        <v>0</v>
      </c>
      <c r="D16" s="18">
        <f>IF(COUNTIF(Data!Y:Y,"&gt;=0")=0,"",COUNTIF(Data!Y:Y,0)/COUNTIF(Data!Y:Y,"&lt;2"))</f>
      </c>
    </row>
    <row r="17" spans="1:4" ht="15">
      <c r="A17" s="44"/>
      <c r="B17" s="19" t="s">
        <v>135</v>
      </c>
      <c r="C17" s="17">
        <f>COUNTIF(Data!Y:Y,".")</f>
        <v>0</v>
      </c>
      <c r="D17" s="18"/>
    </row>
    <row r="18" spans="1:4" ht="15">
      <c r="A18" s="45" t="s">
        <v>242</v>
      </c>
      <c r="B18" s="20" t="s">
        <v>237</v>
      </c>
      <c r="C18" s="20">
        <f>COUNTIF(Data!Z:Z,1)</f>
        <v>0</v>
      </c>
      <c r="D18" s="21">
        <f>IF(COUNTIF(Data!Z:Z,"&gt;=0")=0,"",COUNTIF(Data!Z:Z,1)/COUNTIF(Data!Z:Z,"&lt;2"))</f>
      </c>
    </row>
    <row r="19" spans="1:4" ht="15">
      <c r="A19" s="45"/>
      <c r="B19" s="20" t="s">
        <v>238</v>
      </c>
      <c r="C19" s="20">
        <f>COUNTIF(Data!Z:Z,0)</f>
        <v>0</v>
      </c>
      <c r="D19" s="21">
        <f>IF(COUNTIF(Data!Z:Z,"&gt;=0")=0,"",COUNTIF(Data!Z:Z,0)/COUNTIF(Data!Z:Z,"&lt;2"))</f>
      </c>
    </row>
    <row r="20" spans="1:4" ht="15">
      <c r="A20" s="45"/>
      <c r="B20" s="22" t="s">
        <v>135</v>
      </c>
      <c r="C20" s="20">
        <f>COUNTIF(Data!Z:Z,".")</f>
        <v>0</v>
      </c>
      <c r="D20" s="21"/>
    </row>
    <row r="21" spans="1:4" ht="15">
      <c r="A21" s="44" t="s">
        <v>243</v>
      </c>
      <c r="B21" s="17" t="s">
        <v>237</v>
      </c>
      <c r="C21" s="17">
        <f>COUNTIF(Data!AA:AA,1)</f>
        <v>0</v>
      </c>
      <c r="D21" s="18">
        <f>IF(COUNTIF(Data!AA:AA,"&gt;=0")=0,"",COUNTIF(Data!AA:AA,1)/COUNTIF(Data!AA:AA,"&lt;2"))</f>
      </c>
    </row>
    <row r="22" spans="1:4" ht="15">
      <c r="A22" s="44"/>
      <c r="B22" s="17" t="s">
        <v>238</v>
      </c>
      <c r="C22" s="17">
        <f>COUNTIF(Data!AA:AA,0)</f>
        <v>0</v>
      </c>
      <c r="D22" s="18">
        <f>IF(COUNTIF(Data!AA:AA,"&gt;=0")=0,"",COUNTIF(Data!AA:AA,0)/COUNTIF(Data!AA:AA,"&lt;2"))</f>
      </c>
    </row>
    <row r="23" spans="1:4" ht="15">
      <c r="A23" s="44"/>
      <c r="B23" s="19" t="s">
        <v>135</v>
      </c>
      <c r="C23" s="17">
        <f>COUNTIF(Data!AA:AA,".")</f>
        <v>0</v>
      </c>
      <c r="D23" s="18"/>
    </row>
    <row r="24" spans="1:4" ht="15">
      <c r="A24" s="45" t="s">
        <v>244</v>
      </c>
      <c r="B24" s="20" t="s">
        <v>237</v>
      </c>
      <c r="C24" s="20">
        <f>COUNTIF(Data!AB:AB,1)</f>
        <v>0</v>
      </c>
      <c r="D24" s="21">
        <f>IF(COUNTIF(Data!AB:AB,"&gt;=0")=0,"",COUNTIF(Data!AB:AB,1)/COUNTIF(Data!AB:AB,"&lt;2"))</f>
      </c>
    </row>
    <row r="25" spans="1:4" ht="15">
      <c r="A25" s="45"/>
      <c r="B25" s="20" t="s">
        <v>238</v>
      </c>
      <c r="C25" s="20">
        <f>COUNTIF(Data!AB:AB,0)</f>
        <v>0</v>
      </c>
      <c r="D25" s="21">
        <f>IF(COUNTIF(Data!AB:AB,"&gt;=0")=0,"",COUNTIF(Data!AB:AB,0)/COUNTIF(Data!AB:AB,"&lt;2"))</f>
      </c>
    </row>
    <row r="26" spans="1:4" ht="15">
      <c r="A26" s="45"/>
      <c r="B26" s="22" t="s">
        <v>135</v>
      </c>
      <c r="C26" s="20">
        <f>COUNTIF(Data!AB:AB,".")</f>
        <v>0</v>
      </c>
      <c r="D26" s="21"/>
    </row>
    <row r="27" spans="1:4" ht="15">
      <c r="A27" s="44" t="s">
        <v>245</v>
      </c>
      <c r="B27" s="17" t="s">
        <v>237</v>
      </c>
      <c r="C27" s="17">
        <f>COUNTIF(Data!AC:AC,1)</f>
        <v>0</v>
      </c>
      <c r="D27" s="18">
        <f>IF(COUNTIF(Data!AC:AC,"&gt;=0")=0,"",COUNTIF(Data!AC:AC,1)/COUNTIF(Data!AC:AC,"&lt;2"))</f>
      </c>
    </row>
    <row r="28" spans="1:4" ht="15">
      <c r="A28" s="44"/>
      <c r="B28" s="17" t="s">
        <v>238</v>
      </c>
      <c r="C28" s="17">
        <f>COUNTIF(Data!AC:AC,0)</f>
        <v>0</v>
      </c>
      <c r="D28" s="18">
        <f>IF(COUNTIF(Data!AC:AC,"&gt;=0")=0,"",COUNTIF(Data!AC:AC,0)/COUNTIF(Data!AC:AC,"&lt;2"))</f>
      </c>
    </row>
    <row r="29" spans="1:4" ht="15">
      <c r="A29" s="44"/>
      <c r="B29" s="19" t="s">
        <v>135</v>
      </c>
      <c r="C29" s="17">
        <f>COUNTIF(Data!AC:AC,".")</f>
        <v>0</v>
      </c>
      <c r="D29" s="18"/>
    </row>
    <row r="30" spans="1:4" ht="15">
      <c r="A30" s="42" t="s">
        <v>216</v>
      </c>
      <c r="B30" s="20" t="s">
        <v>145</v>
      </c>
      <c r="C30" s="20">
        <f>COUNTIF(Data!AD:AD,1)</f>
        <v>0</v>
      </c>
      <c r="D30" s="21">
        <f>IF(COUNTIF(Data!AD:AD,"&gt;0")=0,"",COUNTIF(Data!AD:AD,1)/COUNTIF(Data!AD:AD,"&gt;0"))</f>
      </c>
    </row>
    <row r="31" spans="1:4" ht="15">
      <c r="A31" s="42"/>
      <c r="B31" s="20" t="s">
        <v>143</v>
      </c>
      <c r="C31" s="20">
        <f>COUNTIF(Data!AD:AD,2)</f>
        <v>0</v>
      </c>
      <c r="D31" s="21">
        <f>IF(COUNTIF(Data!AD:AD,"&gt;0")=0,"",COUNTIF(Data!AD:AD,2)/COUNTIF(Data!AD:AD,"&gt;0"))</f>
      </c>
    </row>
    <row r="32" spans="1:4" ht="15">
      <c r="A32" s="42"/>
      <c r="B32" s="20" t="s">
        <v>146</v>
      </c>
      <c r="C32" s="20">
        <f>COUNTIF(Data!AD:AD,3)</f>
        <v>0</v>
      </c>
      <c r="D32" s="21">
        <f>IF(COUNTIF(Data!AD:AD,"&gt;0")=0,"",COUNTIF(Data!AD:AD,3)/COUNTIF(Data!AD:AD,"&gt;0"))</f>
      </c>
    </row>
    <row r="33" spans="1:4" ht="15">
      <c r="A33" s="42"/>
      <c r="B33" s="22" t="s">
        <v>135</v>
      </c>
      <c r="C33" s="20">
        <f>COUNTIF(Data!AD:AD,".")</f>
        <v>0</v>
      </c>
      <c r="D33" s="21"/>
    </row>
    <row r="34" spans="1:4" ht="15">
      <c r="A34" s="41" t="s">
        <v>217</v>
      </c>
      <c r="B34" s="17" t="s">
        <v>147</v>
      </c>
      <c r="C34" s="17">
        <f>COUNTIF(Data!AE:AE,1)</f>
        <v>0</v>
      </c>
      <c r="D34" s="18">
        <f>IF(COUNTIF(Data!AE:AE,"&gt;0")=0,"",COUNTIF(Data!AE:AE,1)/COUNTIF(Data!AE:AE,"&gt;0"))</f>
      </c>
    </row>
    <row r="35" spans="1:4" ht="15">
      <c r="A35" s="41"/>
      <c r="B35" s="17" t="s">
        <v>148</v>
      </c>
      <c r="C35" s="17">
        <f>COUNTIF(Data!AE:AE,2)</f>
        <v>0</v>
      </c>
      <c r="D35" s="18">
        <f>IF(COUNTIF(Data!AE:AE,"&gt;0")=0,"",COUNTIF(Data!AE:AE,2)/COUNTIF(Data!AE:AE,"&gt;0"))</f>
      </c>
    </row>
    <row r="36" spans="1:4" ht="15">
      <c r="A36" s="41"/>
      <c r="B36" s="17" t="s">
        <v>149</v>
      </c>
      <c r="C36" s="17">
        <f>COUNTIF(Data!AE:AE,3)</f>
        <v>0</v>
      </c>
      <c r="D36" s="18">
        <f>IF(COUNTIF(Data!AE:AE,"&gt;0")=0,"",COUNTIF(Data!AE:AE,3)/COUNTIF(Data!AE:AE,"&gt;0"))</f>
      </c>
    </row>
    <row r="37" spans="1:4" ht="15">
      <c r="A37" s="41"/>
      <c r="B37" s="17" t="s">
        <v>150</v>
      </c>
      <c r="C37" s="17">
        <f>COUNTIF(Data!AE:AE,4)</f>
        <v>0</v>
      </c>
      <c r="D37" s="18">
        <f>IF(COUNTIF(Data!AE:AE,"&gt;0")=0,"",COUNTIF(Data!AE:AE,4)/COUNTIF(Data!AE:AE,"&gt;0"))</f>
      </c>
    </row>
    <row r="38" spans="1:4" ht="15.75" thickBot="1">
      <c r="A38" s="43"/>
      <c r="B38" s="23" t="s">
        <v>135</v>
      </c>
      <c r="C38" s="24">
        <f>COUNTIF(Data!AE:AE,".")</f>
        <v>0</v>
      </c>
      <c r="D38" s="25"/>
    </row>
  </sheetData>
  <sheetProtection password="E582" sheet="1" objects="1" scenarios="1"/>
  <mergeCells count="11">
    <mergeCell ref="A24:A26"/>
    <mergeCell ref="A2:A5"/>
    <mergeCell ref="A30:A33"/>
    <mergeCell ref="A34:A38"/>
    <mergeCell ref="A27:A29"/>
    <mergeCell ref="A6:A8"/>
    <mergeCell ref="A21:A23"/>
    <mergeCell ref="A9:A11"/>
    <mergeCell ref="A18:A20"/>
    <mergeCell ref="A15:A17"/>
    <mergeCell ref="A12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D16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2.8515625" style="0" customWidth="1"/>
    <col min="2" max="2" width="57.140625" style="0" customWidth="1"/>
    <col min="3" max="4" width="17.8515625" style="0" customWidth="1"/>
  </cols>
  <sheetData>
    <row r="1" spans="1:4" s="16" customFormat="1" ht="18.75" thickBot="1">
      <c r="A1" s="26" t="s">
        <v>124</v>
      </c>
      <c r="B1" s="15" t="s">
        <v>125</v>
      </c>
      <c r="C1" s="15" t="s">
        <v>126</v>
      </c>
      <c r="D1" s="15" t="s">
        <v>127</v>
      </c>
    </row>
    <row r="2" spans="1:4" s="14" customFormat="1" ht="15">
      <c r="A2" s="41" t="s">
        <v>218</v>
      </c>
      <c r="B2" s="17" t="s">
        <v>141</v>
      </c>
      <c r="C2" s="17">
        <f>COUNTIF(Data!AF:AF,1)</f>
        <v>0</v>
      </c>
      <c r="D2" s="18">
        <f>IF(COUNTIF(Data!AF:AF,"&gt;0")=0,"",COUNTIF(Data!AF:AF,1)/COUNTIF(Data!AF:AF,"&gt;0"))</f>
      </c>
    </row>
    <row r="3" spans="1:4" s="14" customFormat="1" ht="15">
      <c r="A3" s="41"/>
      <c r="B3" s="17" t="s">
        <v>142</v>
      </c>
      <c r="C3" s="17">
        <f>COUNTIF(Data!AF:AF,2)</f>
        <v>0</v>
      </c>
      <c r="D3" s="18">
        <f>IF(COUNTIF(Data!AF:AF,"&gt;0")=0,"",COUNTIF(Data!AF:AF,2)/COUNTIF(Data!AF:AF,"&gt;0"))</f>
      </c>
    </row>
    <row r="4" spans="1:4" s="14" customFormat="1" ht="15">
      <c r="A4" s="41"/>
      <c r="B4" s="17" t="s">
        <v>143</v>
      </c>
      <c r="C4" s="17">
        <f>COUNTIF(Data!AF:AF,3)</f>
        <v>0</v>
      </c>
      <c r="D4" s="18">
        <f>IF(COUNTIF(Data!AF:AF,"&gt;0")=0,"",COUNTIF(Data!AF:AF,3)/COUNTIF(Data!AF:AF,"&gt;0"))</f>
      </c>
    </row>
    <row r="5" spans="1:4" s="14" customFormat="1" ht="15">
      <c r="A5" s="41"/>
      <c r="B5" s="19" t="s">
        <v>135</v>
      </c>
      <c r="C5" s="17">
        <f>COUNTIF(Data!AF:AF,".")</f>
        <v>0</v>
      </c>
      <c r="D5" s="18"/>
    </row>
    <row r="6" spans="1:4" s="14" customFormat="1" ht="15">
      <c r="A6" s="42" t="s">
        <v>219</v>
      </c>
      <c r="B6" s="20" t="s">
        <v>141</v>
      </c>
      <c r="C6" s="20">
        <f>COUNTIF(Data!AG:AG,1)</f>
        <v>0</v>
      </c>
      <c r="D6" s="21">
        <f>IF(COUNTIF(Data!AG:AG,"&gt;0")=0,"",COUNTIF(Data!AG:AG,1)/COUNTIF(Data!AG:AG,"&gt;0"))</f>
      </c>
    </row>
    <row r="7" spans="1:4" s="14" customFormat="1" ht="15">
      <c r="A7" s="42"/>
      <c r="B7" s="20" t="s">
        <v>142</v>
      </c>
      <c r="C7" s="20">
        <f>COUNTIF(Data!AG:AG,2)</f>
        <v>0</v>
      </c>
      <c r="D7" s="21">
        <f>IF(COUNTIF(Data!AG:AG,"&gt;0")=0,"",COUNTIF(Data!AG:AG,2)/COUNTIF(Data!AG:AG,"&gt;0"))</f>
      </c>
    </row>
    <row r="8" spans="1:4" s="14" customFormat="1" ht="15">
      <c r="A8" s="42"/>
      <c r="B8" s="20" t="s">
        <v>151</v>
      </c>
      <c r="C8" s="20">
        <f>COUNTIF(Data!AG:AG,3)</f>
        <v>0</v>
      </c>
      <c r="D8" s="21">
        <f>IF(COUNTIF(Data!AG:AG,"&gt;0")=0,"",COUNTIF(Data!AG:AG,3)/COUNTIF(Data!AG:AG,"&gt;0"))</f>
      </c>
    </row>
    <row r="9" spans="1:4" s="14" customFormat="1" ht="15">
      <c r="A9" s="42"/>
      <c r="B9" s="20" t="s">
        <v>152</v>
      </c>
      <c r="C9" s="20">
        <f>COUNTIF(Data!AG:AG,4)</f>
        <v>0</v>
      </c>
      <c r="D9" s="21">
        <f>IF(COUNTIF(Data!AG:AG,"&gt;0")=0,"",COUNTIF(Data!AG:AG,4)/COUNTIF(Data!AG:AG,"&gt;0"))</f>
      </c>
    </row>
    <row r="10" spans="1:4" s="14" customFormat="1" ht="15">
      <c r="A10" s="42"/>
      <c r="B10" s="20" t="s">
        <v>133</v>
      </c>
      <c r="C10" s="20">
        <f>COUNTIF(Data!AG:AG,5)</f>
        <v>0</v>
      </c>
      <c r="D10" s="21">
        <f>IF(COUNTIF(Data!AG:AG,"&gt;0")=0,"",COUNTIF(Data!AG:AG,5)/COUNTIF(Data!AG:AG,"&gt;0"))</f>
      </c>
    </row>
    <row r="11" spans="1:4" s="14" customFormat="1" ht="15">
      <c r="A11" s="42"/>
      <c r="B11" s="22" t="s">
        <v>135</v>
      </c>
      <c r="C11" s="20">
        <f>COUNTIF(Data!AG:AG,".")</f>
        <v>0</v>
      </c>
      <c r="D11" s="21"/>
    </row>
    <row r="12" spans="1:4" s="14" customFormat="1" ht="15">
      <c r="A12" s="41" t="s">
        <v>220</v>
      </c>
      <c r="B12" s="17" t="s">
        <v>141</v>
      </c>
      <c r="C12" s="17">
        <f>COUNTIF(Data!AH:AH,1)</f>
        <v>0</v>
      </c>
      <c r="D12" s="18">
        <f>IF(COUNTIF(Data!AH:AH,"&gt;0")=0,"",COUNTIF(Data!AH:AH,1)/COUNTIF(Data!AH:AH,"&gt;0"))</f>
      </c>
    </row>
    <row r="13" spans="1:4" s="14" customFormat="1" ht="15">
      <c r="A13" s="41"/>
      <c r="B13" s="17" t="s">
        <v>142</v>
      </c>
      <c r="C13" s="17">
        <f>COUNTIF(Data!AH:AH,2)</f>
        <v>0</v>
      </c>
      <c r="D13" s="18">
        <f>IF(COUNTIF(Data!AH:AH,"&gt;0")=0,"",COUNTIF(Data!AH:AH,2)/COUNTIF(Data!AH:AH,"&gt;0"))</f>
      </c>
    </row>
    <row r="14" spans="1:4" s="14" customFormat="1" ht="15">
      <c r="A14" s="41"/>
      <c r="B14" s="17" t="s">
        <v>143</v>
      </c>
      <c r="C14" s="17">
        <f>COUNTIF(Data!AH:AH,3)</f>
        <v>0</v>
      </c>
      <c r="D14" s="18">
        <f>IF(COUNTIF(Data!AH:AH,"&gt;0")=0,"",COUNTIF(Data!AH:AH,3)/COUNTIF(Data!AH:AH,"&gt;0"))</f>
      </c>
    </row>
    <row r="15" spans="1:4" s="14" customFormat="1" ht="15">
      <c r="A15" s="41"/>
      <c r="B15" s="17" t="s">
        <v>133</v>
      </c>
      <c r="C15" s="17">
        <f>COUNTIF(Data!AH:AH,4)</f>
        <v>0</v>
      </c>
      <c r="D15" s="18">
        <f>IF(COUNTIF(Data!AH:AH,"&gt;0")=0,"",COUNTIF(Data!AH:AH,4)/COUNTIF(Data!AH:AH,"&gt;0"))</f>
      </c>
    </row>
    <row r="16" spans="1:4" s="14" customFormat="1" ht="15.75" thickBot="1">
      <c r="A16" s="43"/>
      <c r="B16" s="23" t="s">
        <v>135</v>
      </c>
      <c r="C16" s="24">
        <f>COUNTIF(Data!AH:AH,".")</f>
        <v>0</v>
      </c>
      <c r="D16" s="25"/>
    </row>
    <row r="17" s="14" customFormat="1" ht="15"/>
    <row r="18" s="14" customFormat="1" ht="15"/>
    <row r="19" s="14" customFormat="1" ht="15"/>
    <row r="20" s="14" customFormat="1" ht="15"/>
  </sheetData>
  <sheetProtection password="E582" sheet="1" objects="1" scenarios="1"/>
  <mergeCells count="3">
    <mergeCell ref="A2:A5"/>
    <mergeCell ref="A6:A11"/>
    <mergeCell ref="A12:A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17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2.8515625" style="14" customWidth="1"/>
    <col min="2" max="2" width="57.140625" style="0" customWidth="1"/>
    <col min="3" max="4" width="17.8515625" style="0" customWidth="1"/>
  </cols>
  <sheetData>
    <row r="1" spans="1:4" s="16" customFormat="1" ht="18.75" thickBot="1">
      <c r="A1" s="26" t="s">
        <v>124</v>
      </c>
      <c r="B1" s="15" t="s">
        <v>125</v>
      </c>
      <c r="C1" s="15" t="s">
        <v>126</v>
      </c>
      <c r="D1" s="15" t="s">
        <v>127</v>
      </c>
    </row>
    <row r="2" spans="1:4" ht="15">
      <c r="A2" s="41" t="s">
        <v>221</v>
      </c>
      <c r="B2" s="17" t="s">
        <v>145</v>
      </c>
      <c r="C2" s="17">
        <f>COUNTIF(Data!AI:AI,1)</f>
        <v>0</v>
      </c>
      <c r="D2" s="18">
        <f>IF(COUNTIF(Data!AI:AI,"&gt;0")=0,"",COUNTIF(Data!AI:AI,1)/COUNTIF(Data!AI:AI,"&gt;0"))</f>
      </c>
    </row>
    <row r="3" spans="1:4" s="14" customFormat="1" ht="15">
      <c r="A3" s="41"/>
      <c r="B3" s="17" t="s">
        <v>143</v>
      </c>
      <c r="C3" s="17">
        <f>COUNTIF(Data!AI:AI,2)</f>
        <v>0</v>
      </c>
      <c r="D3" s="18">
        <f>IF(COUNTIF(Data!AI:AI,"&gt;0")=0,"",COUNTIF(Data!AI:AI,2)/COUNTIF(Data!AI:AI,"&gt;0"))</f>
      </c>
    </row>
    <row r="4" spans="1:4" s="14" customFormat="1" ht="15">
      <c r="A4" s="41"/>
      <c r="B4" s="17" t="s">
        <v>260</v>
      </c>
      <c r="C4" s="17">
        <f>COUNTIF(Data!AI:AI,3)</f>
        <v>0</v>
      </c>
      <c r="D4" s="18">
        <f>IF(COUNTIF(Data!AI:AI,"&gt;0")=0,"",COUNTIF(Data!AI:AI,3)/COUNTIF(Data!AI:AI,"&gt;0"))</f>
      </c>
    </row>
    <row r="5" spans="1:4" s="14" customFormat="1" ht="15">
      <c r="A5" s="41"/>
      <c r="B5" s="19" t="s">
        <v>135</v>
      </c>
      <c r="C5" s="17">
        <f>COUNTIF(Data!AI:AI,".")</f>
        <v>0</v>
      </c>
      <c r="D5" s="18"/>
    </row>
    <row r="6" spans="1:4" ht="15">
      <c r="A6" s="42" t="s">
        <v>222</v>
      </c>
      <c r="B6" s="20" t="s">
        <v>141</v>
      </c>
      <c r="C6" s="20">
        <f>COUNTIF(Data!AJ:AJ,1)</f>
        <v>0</v>
      </c>
      <c r="D6" s="21">
        <f>IF(COUNTIF(Data!AJ:AJ,"&gt;0")=0,"",COUNTIF(Data!AJ:AJ,1)/COUNTIF(Data!AJ:AJ,"&gt;0"))</f>
      </c>
    </row>
    <row r="7" spans="1:4" s="14" customFormat="1" ht="15">
      <c r="A7" s="42"/>
      <c r="B7" s="20" t="s">
        <v>142</v>
      </c>
      <c r="C7" s="20">
        <f>COUNTIF(Data!AJ:AJ,2)</f>
        <v>0</v>
      </c>
      <c r="D7" s="21">
        <f>IF(COUNTIF(Data!AJ:AJ,"&gt;0")=0,"",COUNTIF(Data!AJ:AJ,2)/COUNTIF(Data!AJ:AJ,"&gt;0"))</f>
      </c>
    </row>
    <row r="8" spans="1:4" s="14" customFormat="1" ht="15">
      <c r="A8" s="42"/>
      <c r="B8" s="20" t="s">
        <v>258</v>
      </c>
      <c r="C8" s="20">
        <f>COUNTIF(Data!AJ:AJ,3)</f>
        <v>0</v>
      </c>
      <c r="D8" s="21">
        <f>IF(COUNTIF(Data!AJ:AJ,"&gt;0")=0,"",COUNTIF(Data!AJ:AJ,3)/COUNTIF(Data!AJ:AJ,"&gt;0"))</f>
      </c>
    </row>
    <row r="9" spans="1:4" s="14" customFormat="1" ht="15">
      <c r="A9" s="42"/>
      <c r="B9" s="20" t="s">
        <v>259</v>
      </c>
      <c r="C9" s="20">
        <f>COUNTIF(Data!AJ:AJ,4)</f>
        <v>0</v>
      </c>
      <c r="D9" s="21">
        <f>IF(COUNTIF(Data!AJ:AJ,"&gt;0")=0,"",COUNTIF(Data!AJ:AJ,4)/COUNTIF(Data!AJ:AJ,"&gt;0"))</f>
      </c>
    </row>
    <row r="10" spans="1:4" s="14" customFormat="1" ht="15">
      <c r="A10" s="42"/>
      <c r="B10" s="20" t="s">
        <v>260</v>
      </c>
      <c r="C10" s="20">
        <f>COUNTIF(Data!AJ:AJ,5)</f>
        <v>0</v>
      </c>
      <c r="D10" s="21">
        <f>IF(COUNTIF(Data!AJ:AJ,"&gt;0")=0,"",COUNTIF(Data!AJ:AJ,5)/COUNTIF(Data!AJ:AJ,"&gt;0"))</f>
      </c>
    </row>
    <row r="11" spans="1:4" s="14" customFormat="1" ht="15">
      <c r="A11" s="42"/>
      <c r="B11" s="22" t="s">
        <v>135</v>
      </c>
      <c r="C11" s="20">
        <f>COUNTIF(Data!AJ:AJ,".")</f>
        <v>0</v>
      </c>
      <c r="D11" s="21"/>
    </row>
    <row r="12" spans="1:4" ht="15">
      <c r="A12" s="41" t="s">
        <v>223</v>
      </c>
      <c r="B12" s="17" t="s">
        <v>141</v>
      </c>
      <c r="C12" s="17">
        <f>COUNTIF(Data!AK:AK,1)</f>
        <v>0</v>
      </c>
      <c r="D12" s="18">
        <f>IF(COUNTIF(Data!AK:AK,"&gt;0")=0,"",COUNTIF(Data!AK:AK,1)/COUNTIF(Data!AK:AK,"&gt;0"))</f>
      </c>
    </row>
    <row r="13" spans="1:4" s="14" customFormat="1" ht="15">
      <c r="A13" s="41"/>
      <c r="B13" s="17" t="s">
        <v>142</v>
      </c>
      <c r="C13" s="17">
        <f>COUNTIF(Data!AK:AK,2)</f>
        <v>0</v>
      </c>
      <c r="D13" s="18">
        <f>IF(COUNTIF(Data!AK:AK,"&gt;0")=0,"",COUNTIF(Data!AK:AK,2)/COUNTIF(Data!AK:AK,"&gt;0"))</f>
      </c>
    </row>
    <row r="14" spans="1:4" s="14" customFormat="1" ht="15">
      <c r="A14" s="41"/>
      <c r="B14" s="17" t="s">
        <v>143</v>
      </c>
      <c r="C14" s="17">
        <f>COUNTIF(Data!AK:AK,3)</f>
        <v>0</v>
      </c>
      <c r="D14" s="18">
        <f>IF(COUNTIF(Data!AK:AK,"&gt;0")=0,"",COUNTIF(Data!AK:AK,3)/COUNTIF(Data!AK:AK,"&gt;0"))</f>
      </c>
    </row>
    <row r="15" spans="1:4" s="14" customFormat="1" ht="15">
      <c r="A15" s="41"/>
      <c r="B15" s="17" t="s">
        <v>153</v>
      </c>
      <c r="C15" s="17">
        <f>COUNTIF(Data!AK:AK,4)</f>
        <v>0</v>
      </c>
      <c r="D15" s="18">
        <f>IF(COUNTIF(Data!AK:AK,"&gt;0")=0,"",COUNTIF(Data!AK:AK,4)/COUNTIF(Data!AK:AK,"&gt;0"))</f>
      </c>
    </row>
    <row r="16" spans="1:4" s="14" customFormat="1" ht="15">
      <c r="A16" s="41"/>
      <c r="B16" s="17" t="s">
        <v>260</v>
      </c>
      <c r="C16" s="17">
        <f>COUNTIF(Data!AK:AK,5)</f>
        <v>0</v>
      </c>
      <c r="D16" s="18">
        <f>IF(COUNTIF(Data!AK:AK,"&gt;0")=0,"",COUNTIF(Data!AK:AK,5)/COUNTIF(Data!AK:AK,"&gt;0"))</f>
      </c>
    </row>
    <row r="17" spans="1:4" s="14" customFormat="1" ht="15.75" thickBot="1">
      <c r="A17" s="43"/>
      <c r="B17" s="23" t="s">
        <v>135</v>
      </c>
      <c r="C17" s="24">
        <f>COUNTIF(Data!AK:AK,".")</f>
        <v>0</v>
      </c>
      <c r="D17" s="25"/>
    </row>
  </sheetData>
  <sheetProtection password="E582" sheet="1" objects="1" scenarios="1"/>
  <mergeCells count="3">
    <mergeCell ref="A2:A5"/>
    <mergeCell ref="A6:A11"/>
    <mergeCell ref="A12:A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2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2.8515625" style="14" customWidth="1"/>
    <col min="2" max="2" width="57.140625" style="0" customWidth="1"/>
    <col min="3" max="4" width="17.8515625" style="0" customWidth="1"/>
  </cols>
  <sheetData>
    <row r="1" spans="1:4" s="16" customFormat="1" ht="18.75" thickBot="1">
      <c r="A1" s="30" t="s">
        <v>124</v>
      </c>
      <c r="B1" s="15" t="s">
        <v>125</v>
      </c>
      <c r="C1" s="15" t="s">
        <v>126</v>
      </c>
      <c r="D1" s="15" t="s">
        <v>127</v>
      </c>
    </row>
    <row r="2" spans="1:4" ht="15">
      <c r="A2" s="46" t="s">
        <v>224</v>
      </c>
      <c r="B2" s="17" t="s">
        <v>145</v>
      </c>
      <c r="C2" s="17">
        <f>COUNTIF(Data!AL:AL,1)</f>
        <v>0</v>
      </c>
      <c r="D2" s="18">
        <f>IF(COUNTIF(Data!AL:AL,"&gt;0")=0,"",COUNTIF(Data!AL:AL,1)/COUNTIF(Data!AL:AL,"&gt;0"))</f>
      </c>
    </row>
    <row r="3" spans="1:4" s="14" customFormat="1" ht="15">
      <c r="A3" s="47"/>
      <c r="B3" s="17" t="s">
        <v>261</v>
      </c>
      <c r="C3" s="17">
        <f>COUNTIF(Data!AL:AL,2)</f>
        <v>0</v>
      </c>
      <c r="D3" s="18">
        <f>IF(COUNTIF(Data!AL:AL,"&gt;0")=0,"",COUNTIF(Data!AL:AL,2)/COUNTIF(Data!AL:AL,"&gt;0"))</f>
      </c>
    </row>
    <row r="4" spans="1:4" s="14" customFormat="1" ht="15">
      <c r="A4" s="47"/>
      <c r="B4" s="17" t="s">
        <v>154</v>
      </c>
      <c r="C4" s="17">
        <f>COUNTIF(Data!AL:AL,3)</f>
        <v>0</v>
      </c>
      <c r="D4" s="18">
        <f>IF(COUNTIF(Data!AL:AL,"&gt;0")=0,"",COUNTIF(Data!AL:AL,3)/COUNTIF(Data!AL:AL,"&gt;0"))</f>
      </c>
    </row>
    <row r="5" spans="1:4" s="14" customFormat="1" ht="15">
      <c r="A5" s="47"/>
      <c r="B5" s="17" t="s">
        <v>143</v>
      </c>
      <c r="C5" s="17">
        <f>COUNTIF(Data!AL:AL,4)</f>
        <v>0</v>
      </c>
      <c r="D5" s="18">
        <f>IF(COUNTIF(Data!AL:AL,"&gt;0")=0,"",COUNTIF(Data!AL:AL,4)/COUNTIF(Data!AL:AL,"&gt;0"))</f>
      </c>
    </row>
    <row r="6" spans="1:4" s="14" customFormat="1" ht="15">
      <c r="A6" s="47"/>
      <c r="B6" s="17" t="s">
        <v>155</v>
      </c>
      <c r="C6" s="17">
        <f>COUNTIF(Data!AL:AL,5)</f>
        <v>0</v>
      </c>
      <c r="D6" s="18">
        <f>IF(COUNTIF(Data!AL:AL,"&gt;0")=0,"",COUNTIF(Data!AL:AL,5)/COUNTIF(Data!AL:AL,"&gt;0"))</f>
      </c>
    </row>
    <row r="7" spans="1:4" s="14" customFormat="1" ht="15">
      <c r="A7" s="47"/>
      <c r="B7" s="17" t="s">
        <v>262</v>
      </c>
      <c r="C7" s="17">
        <f>COUNTIF(Data!AL:AL,6)</f>
        <v>0</v>
      </c>
      <c r="D7" s="18">
        <f>IF(COUNTIF(Data!AL:AL,"&gt;0")=0,"",COUNTIF(Data!AL:AL,6)/COUNTIF(Data!AL:AL,"&gt;0"))</f>
      </c>
    </row>
    <row r="8" spans="1:4" s="14" customFormat="1" ht="15">
      <c r="A8" s="34"/>
      <c r="B8" s="19" t="s">
        <v>135</v>
      </c>
      <c r="C8" s="17">
        <f>COUNTIF(Data!AL:AL,".")</f>
        <v>0</v>
      </c>
      <c r="D8" s="18"/>
    </row>
    <row r="9" spans="1:4" ht="15">
      <c r="A9" s="42" t="s">
        <v>264</v>
      </c>
      <c r="B9" s="20" t="s">
        <v>265</v>
      </c>
      <c r="C9" s="20">
        <f>COUNTIF(Data!AM:AM,1)</f>
        <v>0</v>
      </c>
      <c r="D9" s="21">
        <f>IF(COUNTIF(Data!AM:AM,"&gt;0")=0,"",COUNTIF(Data!AM:AM,1)/COUNTIF(Data!AM:AM,"&gt;0"))</f>
      </c>
    </row>
    <row r="10" spans="1:4" s="14" customFormat="1" ht="15">
      <c r="A10" s="42"/>
      <c r="B10" s="20" t="s">
        <v>142</v>
      </c>
      <c r="C10" s="20">
        <f>COUNTIF(Data!AM:AM,2)</f>
        <v>0</v>
      </c>
      <c r="D10" s="21">
        <f>IF(COUNTIF(Data!AM:AM,"&gt;0")=0,"",COUNTIF(Data!AM:AM,2)/COUNTIF(Data!AM:AM,"&gt;0"))</f>
      </c>
    </row>
    <row r="11" spans="1:4" s="14" customFormat="1" ht="15">
      <c r="A11" s="42"/>
      <c r="B11" s="20" t="s">
        <v>143</v>
      </c>
      <c r="C11" s="20">
        <f>COUNTIF(Data!AM:AM,3)</f>
        <v>0</v>
      </c>
      <c r="D11" s="21">
        <f>IF(COUNTIF(Data!AM:AM,"&gt;0")=0,"",COUNTIF(Data!AM:AM,3)/COUNTIF(Data!AM:AM,"&gt;0"))</f>
      </c>
    </row>
    <row r="12" spans="1:4" s="14" customFormat="1" ht="15">
      <c r="A12" s="42"/>
      <c r="B12" s="20" t="s">
        <v>266</v>
      </c>
      <c r="C12" s="20">
        <f>COUNTIF(Data!AM:AM,4)</f>
        <v>0</v>
      </c>
      <c r="D12" s="21">
        <f>IF(COUNTIF(Data!AM:AM,"&gt;0")=0,"",COUNTIF(Data!AM:AM,4)/COUNTIF(Data!AM:AM,"&gt;0"))</f>
      </c>
    </row>
    <row r="13" spans="1:4" s="14" customFormat="1" ht="15">
      <c r="A13" s="42"/>
      <c r="B13" s="22" t="s">
        <v>135</v>
      </c>
      <c r="C13" s="20">
        <f>COUNTIF(Data!AM:AM,".")</f>
        <v>0</v>
      </c>
      <c r="D13" s="21"/>
    </row>
    <row r="14" spans="1:4" ht="15">
      <c r="A14" s="41" t="s">
        <v>267</v>
      </c>
      <c r="B14" s="17" t="s">
        <v>156</v>
      </c>
      <c r="C14" s="17">
        <f>COUNTIF(Data!AN:AN,1)</f>
        <v>0</v>
      </c>
      <c r="D14" s="18">
        <f>IF(COUNTIF(Data!AN:AN,"&gt;0")=0,"",COUNTIF(Data!AN:AN,1)/COUNTIF(Data!AN:AN,"&gt;0"))</f>
      </c>
    </row>
    <row r="15" spans="1:4" s="14" customFormat="1" ht="15">
      <c r="A15" s="41"/>
      <c r="B15" s="17" t="s">
        <v>157</v>
      </c>
      <c r="C15" s="17">
        <f>COUNTIF(Data!AN:AN,2)</f>
        <v>0</v>
      </c>
      <c r="D15" s="18">
        <f>IF(COUNTIF(Data!AN:AN,"&gt;0")=0,"",COUNTIF(Data!AN:AN,2)/COUNTIF(Data!AN:AN,"&gt;0"))</f>
      </c>
    </row>
    <row r="16" spans="1:4" s="14" customFormat="1" ht="15">
      <c r="A16" s="41"/>
      <c r="B16" s="17" t="s">
        <v>158</v>
      </c>
      <c r="C16" s="17">
        <f>COUNTIF(Data!AN:AN,3)</f>
        <v>0</v>
      </c>
      <c r="D16" s="18">
        <f>IF(COUNTIF(Data!AN:AN,"&gt;0")=0,"",COUNTIF(Data!AN:AN,3)/COUNTIF(Data!AN:AN,"&gt;0"))</f>
      </c>
    </row>
    <row r="17" spans="1:4" s="14" customFormat="1" ht="15">
      <c r="A17" s="41"/>
      <c r="B17" s="17" t="s">
        <v>146</v>
      </c>
      <c r="C17" s="17">
        <f>COUNTIF(Data!AN:AN,4)</f>
        <v>0</v>
      </c>
      <c r="D17" s="18">
        <f>IF(COUNTIF(Data!AN:AN,"&gt;0")=0,"",COUNTIF(Data!AN:AN,4)/COUNTIF(Data!AN:AN,"&gt;0"))</f>
      </c>
    </row>
    <row r="18" spans="1:4" s="14" customFormat="1" ht="15">
      <c r="A18" s="41"/>
      <c r="B18" s="19" t="s">
        <v>135</v>
      </c>
      <c r="C18" s="17">
        <f>COUNTIF(Data!AN:AN,".")</f>
        <v>0</v>
      </c>
      <c r="D18" s="18"/>
    </row>
    <row r="19" spans="1:4" s="14" customFormat="1" ht="15">
      <c r="A19" s="42" t="s">
        <v>263</v>
      </c>
      <c r="B19" s="20" t="s">
        <v>145</v>
      </c>
      <c r="C19" s="20">
        <f>COUNTIF(Data!AO:AO,1)</f>
        <v>0</v>
      </c>
      <c r="D19" s="21">
        <f>IF(COUNTIF(Data!AO:AO,"&gt;0")=0,"",COUNTIF(Data!AO:AO,1)/COUNTIF(Data!AO:AO,"&gt;0"))</f>
      </c>
    </row>
    <row r="20" spans="1:4" s="14" customFormat="1" ht="15">
      <c r="A20" s="42"/>
      <c r="B20" s="20" t="s">
        <v>143</v>
      </c>
      <c r="C20" s="20">
        <f>COUNTIF(Data!AO:AO,2)</f>
        <v>0</v>
      </c>
      <c r="D20" s="21">
        <f>IF(COUNTIF(Data!AO:AO,"&gt;0")=0,"",COUNTIF(Data!AO:AO,2)/COUNTIF(Data!AO:AO,"&gt;0"))</f>
      </c>
    </row>
    <row r="21" spans="1:4" s="14" customFormat="1" ht="15">
      <c r="A21" s="42"/>
      <c r="B21" s="20" t="s">
        <v>146</v>
      </c>
      <c r="C21" s="20">
        <f>COUNTIF(Data!AO:AO,3)</f>
        <v>0</v>
      </c>
      <c r="D21" s="21">
        <f>IF(COUNTIF(Data!AO:AO,"&gt;0")=0,"",COUNTIF(Data!AO:AO,3)/COUNTIF(Data!AO:AO,"&gt;0"))</f>
      </c>
    </row>
    <row r="22" spans="1:4" s="14" customFormat="1" ht="15.75" thickBot="1">
      <c r="A22" s="48"/>
      <c r="B22" s="27" t="s">
        <v>135</v>
      </c>
      <c r="C22" s="28">
        <f>COUNTIF(Data!AO:AO,".")</f>
        <v>0</v>
      </c>
      <c r="D22" s="29"/>
    </row>
  </sheetData>
  <sheetProtection password="E582" sheet="1" objects="1" scenarios="1"/>
  <mergeCells count="4">
    <mergeCell ref="A2:A7"/>
    <mergeCell ref="A9:A13"/>
    <mergeCell ref="A14:A18"/>
    <mergeCell ref="A19:A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2.8515625" style="14" customWidth="1"/>
    <col min="2" max="2" width="57.140625" style="0" customWidth="1"/>
    <col min="3" max="4" width="17.8515625" style="0" customWidth="1"/>
  </cols>
  <sheetData>
    <row r="1" spans="1:4" s="16" customFormat="1" ht="18.75" thickBot="1">
      <c r="A1" s="26" t="s">
        <v>124</v>
      </c>
      <c r="B1" s="15" t="s">
        <v>125</v>
      </c>
      <c r="C1" s="15" t="s">
        <v>126</v>
      </c>
      <c r="D1" s="15" t="s">
        <v>127</v>
      </c>
    </row>
    <row r="2" spans="1:4" ht="15">
      <c r="A2" s="49" t="s">
        <v>268</v>
      </c>
      <c r="B2" s="17" t="s">
        <v>145</v>
      </c>
      <c r="C2" s="17">
        <f>COUNTIF(Data!AP:AP,1)</f>
        <v>0</v>
      </c>
      <c r="D2" s="18">
        <f>IF(COUNTIF(Data!AP:AP,"&gt;0")=0,"",COUNTIF(Data!AP:AP,1)/COUNTIF(Data!AP:AP,"&gt;0"))</f>
      </c>
    </row>
    <row r="3" spans="1:4" s="14" customFormat="1" ht="15">
      <c r="A3" s="41"/>
      <c r="B3" s="17" t="s">
        <v>143</v>
      </c>
      <c r="C3" s="17">
        <f>COUNTIF(Data!AP:AP,2)</f>
        <v>0</v>
      </c>
      <c r="D3" s="18">
        <f>IF(COUNTIF(Data!AP:AP,"&gt;0")=0,"",COUNTIF(Data!AP:AP,2)/COUNTIF(Data!AP:AP,"&gt;0"))</f>
      </c>
    </row>
    <row r="4" spans="1:4" s="14" customFormat="1" ht="15">
      <c r="A4" s="41"/>
      <c r="B4" s="17" t="s">
        <v>146</v>
      </c>
      <c r="C4" s="17">
        <f>COUNTIF(Data!AP:AP,3)</f>
        <v>0</v>
      </c>
      <c r="D4" s="18">
        <f>IF(COUNTIF(Data!AP:AP,"&gt;0")=0,"",COUNTIF(Data!AP:AP,3)/COUNTIF(Data!AP:AP,"&gt;0"))</f>
      </c>
    </row>
    <row r="5" spans="1:4" s="14" customFormat="1" ht="15">
      <c r="A5" s="41"/>
      <c r="B5" s="19" t="s">
        <v>135</v>
      </c>
      <c r="C5" s="17">
        <f>COUNTIF(Data!AP:AP,".")</f>
        <v>0</v>
      </c>
      <c r="D5" s="18"/>
    </row>
    <row r="6" spans="1:4" ht="15">
      <c r="A6" s="42" t="s">
        <v>269</v>
      </c>
      <c r="B6" s="20" t="s">
        <v>145</v>
      </c>
      <c r="C6" s="20">
        <f>COUNTIF(Data!AQ:AQ,1)</f>
        <v>0</v>
      </c>
      <c r="D6" s="21">
        <f>IF(COUNTIF(Data!AQ:AQ,"&gt;0")=0,"",COUNTIF(Data!AQ:AQ,1)/COUNTIF(Data!AQ:AQ,"&gt;0"))</f>
      </c>
    </row>
    <row r="7" spans="1:4" s="14" customFormat="1" ht="15">
      <c r="A7" s="42"/>
      <c r="B7" s="20" t="s">
        <v>143</v>
      </c>
      <c r="C7" s="20">
        <f>COUNTIF(Data!AQ:AQ,2)</f>
        <v>0</v>
      </c>
      <c r="D7" s="21">
        <f>IF(COUNTIF(Data!AQ:AQ,"&gt;0")=0,"",COUNTIF(Data!AQ:AQ,2)/COUNTIF(Data!AQ:AQ,"&gt;0"))</f>
      </c>
    </row>
    <row r="8" spans="1:4" s="14" customFormat="1" ht="15">
      <c r="A8" s="42"/>
      <c r="B8" s="20" t="s">
        <v>160</v>
      </c>
      <c r="C8" s="20">
        <f>COUNTIF(Data!AQ:AQ,3)</f>
        <v>0</v>
      </c>
      <c r="D8" s="21">
        <f>IF(COUNTIF(Data!AQ:AQ,"&gt;0")=0,"",COUNTIF(Data!AQ:AQ,3)/COUNTIF(Data!AQ:AQ,"&gt;0"))</f>
      </c>
    </row>
    <row r="9" spans="1:4" s="14" customFormat="1" ht="15">
      <c r="A9" s="42"/>
      <c r="B9" s="22" t="s">
        <v>135</v>
      </c>
      <c r="C9" s="20">
        <f>COUNTIF(Data!AQ:AQ,".")</f>
        <v>0</v>
      </c>
      <c r="D9" s="21"/>
    </row>
    <row r="10" spans="1:4" ht="15">
      <c r="A10" s="41" t="s">
        <v>270</v>
      </c>
      <c r="B10" s="17" t="s">
        <v>141</v>
      </c>
      <c r="C10" s="17">
        <f>COUNTIF(Data!AR:AR,1)</f>
        <v>0</v>
      </c>
      <c r="D10" s="18">
        <f>IF(COUNTIF(Data!AR:AR,"&gt;0")=0,"",COUNTIF(Data!AR:AR,1)/COUNTIF(Data!AR:AR,"&gt;0"))</f>
      </c>
    </row>
    <row r="11" spans="1:4" s="14" customFormat="1" ht="15">
      <c r="A11" s="41"/>
      <c r="B11" s="17" t="s">
        <v>142</v>
      </c>
      <c r="C11" s="17">
        <f>COUNTIF(Data!AR:AR,2)</f>
        <v>0</v>
      </c>
      <c r="D11" s="18">
        <f>IF(COUNTIF(Data!AR:AR,"&gt;0")=0,"",COUNTIF(Data!AR:AR,2)/COUNTIF(Data!AR:AR,"&gt;0"))</f>
      </c>
    </row>
    <row r="12" spans="1:4" s="14" customFormat="1" ht="15">
      <c r="A12" s="41"/>
      <c r="B12" s="17" t="s">
        <v>143</v>
      </c>
      <c r="C12" s="17">
        <f>COUNTIF(Data!AR:AR,3)</f>
        <v>0</v>
      </c>
      <c r="D12" s="18">
        <f>IF(COUNTIF(Data!AR:AR,"&gt;0")=0,"",COUNTIF(Data!AR:AR,3)/COUNTIF(Data!AR:AR,"&gt;0"))</f>
      </c>
    </row>
    <row r="13" spans="1:4" s="14" customFormat="1" ht="15">
      <c r="A13" s="41"/>
      <c r="B13" s="17" t="s">
        <v>161</v>
      </c>
      <c r="C13" s="17">
        <f>COUNTIF(Data!AR:AR,4)</f>
        <v>0</v>
      </c>
      <c r="D13" s="18">
        <f>IF(COUNTIF(Data!AR:AR,"&gt;0")=0,"",COUNTIF(Data!AR:AR,4)/COUNTIF(Data!AR:AR,"&gt;0"))</f>
      </c>
    </row>
    <row r="14" spans="1:4" s="14" customFormat="1" ht="15.75" thickBot="1">
      <c r="A14" s="43"/>
      <c r="B14" s="23" t="s">
        <v>135</v>
      </c>
      <c r="C14" s="24">
        <f>COUNTIF(Data!AR:AR,".")</f>
        <v>0</v>
      </c>
      <c r="D14" s="25"/>
    </row>
  </sheetData>
  <sheetProtection password="E582" sheet="1"/>
  <mergeCells count="3">
    <mergeCell ref="A2:A5"/>
    <mergeCell ref="A6:A9"/>
    <mergeCell ref="A10:A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D44"/>
  <sheetViews>
    <sheetView zoomScalePageLayoutView="0" workbookViewId="0" topLeftCell="A13">
      <selection activeCell="C29" sqref="C29"/>
    </sheetView>
  </sheetViews>
  <sheetFormatPr defaultColWidth="9.140625" defaultRowHeight="15"/>
  <cols>
    <col min="1" max="1" width="42.8515625" style="14" customWidth="1"/>
    <col min="2" max="2" width="57.140625" style="0" customWidth="1"/>
    <col min="3" max="4" width="17.8515625" style="0" customWidth="1"/>
  </cols>
  <sheetData>
    <row r="1" spans="1:4" s="16" customFormat="1" ht="18.75" thickBot="1">
      <c r="A1" s="26" t="s">
        <v>124</v>
      </c>
      <c r="B1" s="15" t="s">
        <v>125</v>
      </c>
      <c r="C1" s="15" t="s">
        <v>126</v>
      </c>
      <c r="D1" s="15" t="s">
        <v>127</v>
      </c>
    </row>
    <row r="2" spans="1:4" ht="15">
      <c r="A2" s="41" t="s">
        <v>271</v>
      </c>
      <c r="B2" s="17" t="s">
        <v>145</v>
      </c>
      <c r="C2" s="17">
        <f>COUNTIF(Data!AS:AS,1)</f>
        <v>0</v>
      </c>
      <c r="D2" s="18">
        <f>IF(COUNTIF(Data!AS:AS,"&gt;0")=0,"",COUNTIF(Data!AS:AS,1)/COUNTIF(Data!AS:AS,"&gt;0"))</f>
      </c>
    </row>
    <row r="3" spans="1:4" s="14" customFormat="1" ht="15">
      <c r="A3" s="41"/>
      <c r="B3" s="17" t="s">
        <v>143</v>
      </c>
      <c r="C3" s="17">
        <f>COUNTIF(Data!AS:AS,2)</f>
        <v>0</v>
      </c>
      <c r="D3" s="18">
        <f>IF(COUNTIF(Data!AS:AS,"&gt;0")=0,"",COUNTIF(Data!AS:AS,2)/COUNTIF(Data!AS:AS,"&gt;0"))</f>
      </c>
    </row>
    <row r="4" spans="1:4" s="14" customFormat="1" ht="15">
      <c r="A4" s="41"/>
      <c r="B4" s="19" t="s">
        <v>135</v>
      </c>
      <c r="C4" s="17">
        <f>COUNTIF(Data!AS:AS,".")</f>
        <v>0</v>
      </c>
      <c r="D4" s="18"/>
    </row>
    <row r="5" spans="1:4" ht="15">
      <c r="A5" s="42" t="s">
        <v>272</v>
      </c>
      <c r="B5" s="20" t="s">
        <v>141</v>
      </c>
      <c r="C5" s="20">
        <f>COUNTIF(Data!AT:AT,1)</f>
        <v>0</v>
      </c>
      <c r="D5" s="21">
        <f>IF(COUNTIF(Data!AT:AT,"&gt;0")=0,"",COUNTIF(Data!AT:AT,1)/COUNTIF(Data!AT:AT,"&gt;0"))</f>
      </c>
    </row>
    <row r="6" spans="1:4" s="14" customFormat="1" ht="15">
      <c r="A6" s="42"/>
      <c r="B6" s="20" t="s">
        <v>142</v>
      </c>
      <c r="C6" s="20">
        <f>COUNTIF(Data!AT:AT,2)</f>
        <v>0</v>
      </c>
      <c r="D6" s="21">
        <f>IF(COUNTIF(Data!AT:AT,"&gt;0")=0,"",COUNTIF(Data!AT:AT,2)/COUNTIF(Data!AT:AT,"&gt;0"))</f>
      </c>
    </row>
    <row r="7" spans="1:4" s="14" customFormat="1" ht="15">
      <c r="A7" s="42"/>
      <c r="B7" s="20" t="s">
        <v>273</v>
      </c>
      <c r="C7" s="20">
        <f>COUNTIF(Data!AT:AT,3)</f>
        <v>0</v>
      </c>
      <c r="D7" s="21">
        <f>IF(COUNTIF(Data!AT:AT,"&gt;0")=0,"",COUNTIF(Data!AT:AT,3)/COUNTIF(Data!AT:AT,"&gt;0"))</f>
      </c>
    </row>
    <row r="8" spans="1:4" s="14" customFormat="1" ht="15">
      <c r="A8" s="42"/>
      <c r="B8" s="20" t="s">
        <v>259</v>
      </c>
      <c r="C8" s="20">
        <f>COUNTIF(Data!AT:AT,4)</f>
        <v>0</v>
      </c>
      <c r="D8" s="21">
        <f>IF(COUNTIF(Data!AT:AT,"&gt;0")=0,"",COUNTIF(Data!AT:AT,4)/COUNTIF(Data!AT:AT,"&gt;0"))</f>
      </c>
    </row>
    <row r="9" spans="1:4" s="14" customFormat="1" ht="15">
      <c r="A9" s="42"/>
      <c r="B9" s="20" t="s">
        <v>260</v>
      </c>
      <c r="C9" s="20">
        <f>COUNTIF(Data!AT:AT,5)</f>
        <v>0</v>
      </c>
      <c r="D9" s="21">
        <f>IF(COUNTIF(Data!AT:AT,"&gt;0")=0,"",COUNTIF(Data!AT:AT,5)/COUNTIF(Data!AT:AT,"&gt;0"))</f>
      </c>
    </row>
    <row r="10" spans="1:4" s="14" customFormat="1" ht="15">
      <c r="A10" s="42"/>
      <c r="B10" s="22" t="s">
        <v>135</v>
      </c>
      <c r="C10" s="20">
        <f>COUNTIF(Data!AT:AT,".")</f>
        <v>0</v>
      </c>
      <c r="D10" s="21"/>
    </row>
    <row r="11" spans="1:4" ht="15">
      <c r="A11" s="41" t="s">
        <v>274</v>
      </c>
      <c r="B11" s="17" t="s">
        <v>145</v>
      </c>
      <c r="C11" s="17">
        <f>COUNTIF(Data!AU:AU,1)</f>
        <v>0</v>
      </c>
      <c r="D11" s="18">
        <f>IF(COUNTIF(Data!AU:AU,"&gt;0")=0,"",COUNTIF(Data!AU:AU,1)/COUNTIF(Data!AU:AU,"&gt;0"))</f>
      </c>
    </row>
    <row r="12" spans="1:4" s="14" customFormat="1" ht="15">
      <c r="A12" s="41"/>
      <c r="B12" s="17" t="s">
        <v>143</v>
      </c>
      <c r="C12" s="17">
        <f>COUNTIF(Data!AU:AU,2)</f>
        <v>0</v>
      </c>
      <c r="D12" s="18">
        <f>IF(COUNTIF(Data!AU:AU,"&gt;0")=0,"",COUNTIF(Data!AU:AU,2)/COUNTIF(Data!AU:AU,"&gt;0"))</f>
      </c>
    </row>
    <row r="13" spans="1:4" s="14" customFormat="1" ht="15">
      <c r="A13" s="41"/>
      <c r="B13" s="19" t="s">
        <v>135</v>
      </c>
      <c r="C13" s="17">
        <f>COUNTIF(Data!AU:AU,".")</f>
        <v>0</v>
      </c>
      <c r="D13" s="18"/>
    </row>
    <row r="14" spans="1:4" ht="15">
      <c r="A14" s="42" t="s">
        <v>275</v>
      </c>
      <c r="B14" s="20" t="s">
        <v>141</v>
      </c>
      <c r="C14" s="20">
        <f>COUNTIF(Data!AV:AV,1)</f>
        <v>0</v>
      </c>
      <c r="D14" s="21">
        <f>IF(COUNTIF(Data!AV:AV,"&gt;0")=0,"",COUNTIF(Data!AV:AV,1)/COUNTIF(Data!AV:AV,"&gt;0"))</f>
      </c>
    </row>
    <row r="15" spans="1:4" s="14" customFormat="1" ht="15">
      <c r="A15" s="42"/>
      <c r="B15" s="20" t="s">
        <v>142</v>
      </c>
      <c r="C15" s="20">
        <f>COUNTIF(Data!AV:AV,2)</f>
        <v>0</v>
      </c>
      <c r="D15" s="21">
        <f>IF(COUNTIF(Data!AV:AV,"&gt;0")=0,"",COUNTIF(Data!AV:AV,2)/COUNTIF(Data!AV:AV,"&gt;0"))</f>
      </c>
    </row>
    <row r="16" spans="1:4" s="14" customFormat="1" ht="15">
      <c r="A16" s="42"/>
      <c r="B16" s="20" t="s">
        <v>143</v>
      </c>
      <c r="C16" s="20">
        <f>COUNTIF(Data!AV:AV,3)</f>
        <v>0</v>
      </c>
      <c r="D16" s="21">
        <f>IF(COUNTIF(Data!AV:AV,"&gt;0")=0,"",COUNTIF(Data!AV:AV,3)/COUNTIF(Data!AV:AV,"&gt;0"))</f>
      </c>
    </row>
    <row r="17" spans="1:4" s="14" customFormat="1" ht="15">
      <c r="A17" s="42"/>
      <c r="B17" s="20" t="s">
        <v>246</v>
      </c>
      <c r="C17" s="20">
        <f>COUNTIF(Data!AV:AV,4)</f>
        <v>0</v>
      </c>
      <c r="D17" s="21">
        <f>IF(COUNTIF(Data!AV:AV,"&gt;0")=0,"",COUNTIF(Data!AV:AV,4)/COUNTIF(Data!AV:AV,"&gt;0"))</f>
      </c>
    </row>
    <row r="18" spans="1:4" s="14" customFormat="1" ht="15">
      <c r="A18" s="42"/>
      <c r="B18" s="22" t="s">
        <v>135</v>
      </c>
      <c r="C18" s="20">
        <f>COUNTIF(Data!AV:AV,".")</f>
        <v>0</v>
      </c>
      <c r="D18" s="21"/>
    </row>
    <row r="19" spans="1:4" ht="15">
      <c r="A19" s="41" t="s">
        <v>276</v>
      </c>
      <c r="B19" s="17" t="s">
        <v>145</v>
      </c>
      <c r="C19" s="17">
        <f>COUNTIF(Data!AW:AW,1)</f>
        <v>0</v>
      </c>
      <c r="D19" s="18">
        <f>IF(COUNTIF(Data!AW:AW,"&gt;0")=0,"",COUNTIF(Data!AW:AW,1)/COUNTIF(Data!AW:AW,"&gt;0"))</f>
      </c>
    </row>
    <row r="20" spans="1:4" s="14" customFormat="1" ht="15">
      <c r="A20" s="41"/>
      <c r="B20" s="17" t="s">
        <v>143</v>
      </c>
      <c r="C20" s="17">
        <f>COUNTIF(Data!AW:AW,2)</f>
        <v>0</v>
      </c>
      <c r="D20" s="18">
        <f>IF(COUNTIF(Data!AW:AW,"&gt;0")=0,"",COUNTIF(Data!AW:AW,2)/COUNTIF(Data!AW:AW,"&gt;0"))</f>
      </c>
    </row>
    <row r="21" spans="1:4" s="14" customFormat="1" ht="15">
      <c r="A21" s="41"/>
      <c r="B21" s="17" t="s">
        <v>146</v>
      </c>
      <c r="C21" s="17">
        <f>COUNTIF(Data!AW:AW,3)</f>
        <v>0</v>
      </c>
      <c r="D21" s="18">
        <f>IF(COUNTIF(Data!AW:AW,"&gt;0")=0,"",COUNTIF(Data!AW:AW,3)/COUNTIF(Data!AW:AW,"&gt;0"))</f>
      </c>
    </row>
    <row r="22" spans="1:4" s="14" customFormat="1" ht="15">
      <c r="A22" s="41"/>
      <c r="B22" s="19" t="s">
        <v>135</v>
      </c>
      <c r="C22" s="17">
        <f>COUNTIF(Data!AW:AW,".")</f>
        <v>0</v>
      </c>
      <c r="D22" s="18"/>
    </row>
    <row r="23" spans="1:4" ht="15" customHeight="1">
      <c r="A23" s="45" t="s">
        <v>277</v>
      </c>
      <c r="B23" s="20" t="s">
        <v>145</v>
      </c>
      <c r="C23" s="20">
        <f>COUNTIF(Data!AX:AX,1)</f>
        <v>0</v>
      </c>
      <c r="D23" s="21">
        <f>IF(COUNTIF(Data!AX:AX,"&gt;0")=0,"",COUNTIF(Data!AX:AX,1)/COUNTIF(Data!AX:AX,"&gt;0"))</f>
      </c>
    </row>
    <row r="24" spans="1:4" s="14" customFormat="1" ht="15">
      <c r="A24" s="45"/>
      <c r="B24" s="20" t="s">
        <v>159</v>
      </c>
      <c r="C24" s="20">
        <f>COUNTIF(Data!AX:AX,2)</f>
        <v>0</v>
      </c>
      <c r="D24" s="21">
        <f>IF(COUNTIF(Data!AX:AX,"&gt;0")=0,"",COUNTIF(Data!AX:AX,2)/COUNTIF(Data!AX:AX,"&gt;0"))</f>
      </c>
    </row>
    <row r="25" spans="1:4" s="14" customFormat="1" ht="15">
      <c r="A25" s="45"/>
      <c r="B25" s="20" t="s">
        <v>260</v>
      </c>
      <c r="C25" s="20">
        <f>COUNTIF(Data!AX:AX,3)</f>
        <v>0</v>
      </c>
      <c r="D25" s="21">
        <f>IF(COUNTIF(Data!AX:AX,"&gt;0")=0,"",COUNTIF(Data!AX:AX,3)/COUNTIF(Data!AX:AX,"&gt;0"))</f>
      </c>
    </row>
    <row r="26" spans="1:4" s="14" customFormat="1" ht="15">
      <c r="A26" s="45"/>
      <c r="B26" s="22" t="s">
        <v>135</v>
      </c>
      <c r="C26" s="20">
        <f>COUNTIF(Data!AX:AX,".")</f>
        <v>0</v>
      </c>
      <c r="D26" s="21"/>
    </row>
    <row r="27" spans="1:4" s="14" customFormat="1" ht="33" customHeight="1">
      <c r="A27" s="45"/>
      <c r="B27" s="22"/>
      <c r="C27" s="20"/>
      <c r="D27" s="21"/>
    </row>
    <row r="28" spans="1:4" ht="15">
      <c r="A28" s="41" t="s">
        <v>278</v>
      </c>
      <c r="B28" s="17" t="s">
        <v>145</v>
      </c>
      <c r="C28" s="17">
        <f>COUNTIF(Data!AY:AY,1)</f>
        <v>0</v>
      </c>
      <c r="D28" s="18">
        <f>IF(COUNTIF(Data!AY:AY,"&gt;0")=0,"",COUNTIF(Data!AY:AY,1)/COUNTIF(Data!AY:AY,"&gt;0"))</f>
      </c>
    </row>
    <row r="29" spans="1:4" s="14" customFormat="1" ht="15">
      <c r="A29" s="41"/>
      <c r="B29" s="17" t="s">
        <v>162</v>
      </c>
      <c r="C29" s="17">
        <f>COUNTIF(Data!AY:AY,2)</f>
        <v>0</v>
      </c>
      <c r="D29" s="18">
        <f>IF(COUNTIF(Data!AY:AY,"&gt;0")=0,"",COUNTIF(Data!AY:AY,2)/COUNTIF(Data!AY:AY,"&gt;0"))</f>
      </c>
    </row>
    <row r="30" spans="1:4" s="14" customFormat="1" ht="15">
      <c r="A30" s="41"/>
      <c r="B30" s="17" t="s">
        <v>163</v>
      </c>
      <c r="C30" s="17">
        <f>COUNTIF(Data!AY:AY,3)</f>
        <v>0</v>
      </c>
      <c r="D30" s="18">
        <f>IF(COUNTIF(Data!AY:AY,"&gt;0")=0,"",COUNTIF(Data!AY:AY,3)/COUNTIF(Data!AY:AY,"&gt;0"))</f>
      </c>
    </row>
    <row r="31" spans="1:4" s="14" customFormat="1" ht="15">
      <c r="A31" s="41"/>
      <c r="B31" s="17" t="s">
        <v>164</v>
      </c>
      <c r="C31" s="17">
        <f>COUNTIF(Data!AY:AY,4)</f>
        <v>0</v>
      </c>
      <c r="D31" s="18">
        <f>IF(COUNTIF(Data!AY:AY,"&gt;0")=0,"",COUNTIF(Data!AY:AY,4)/COUNTIF(Data!AY:AY,"&gt;0"))</f>
      </c>
    </row>
    <row r="32" spans="1:4" s="14" customFormat="1" ht="15">
      <c r="A32" s="41"/>
      <c r="B32" s="17" t="s">
        <v>260</v>
      </c>
      <c r="C32" s="17">
        <f>COUNTIF(Data!AY:AY,5)</f>
        <v>0</v>
      </c>
      <c r="D32" s="18">
        <f>IF(COUNTIF(Data!AY:AY,"&gt;0")=0,"",COUNTIF(Data!AY:AY,5)/COUNTIF(Data!AY:AY,"&gt;0"))</f>
      </c>
    </row>
    <row r="33" spans="1:4" s="14" customFormat="1" ht="15">
      <c r="A33" s="41"/>
      <c r="B33" s="19" t="s">
        <v>135</v>
      </c>
      <c r="C33" s="17">
        <f>COUNTIF(Data!AY:AY,".")</f>
        <v>0</v>
      </c>
      <c r="D33" s="18"/>
    </row>
    <row r="34" spans="1:4" ht="15">
      <c r="A34" s="42" t="s">
        <v>280</v>
      </c>
      <c r="B34" s="20" t="s">
        <v>265</v>
      </c>
      <c r="C34" s="20">
        <f>COUNTIF(Data!AZ:AZ,1)</f>
        <v>0</v>
      </c>
      <c r="D34" s="21">
        <f>IF(COUNTIF(Data!AZ:AZ,"&gt;0")=0,"",COUNTIF(Data!AZ:AZ,1)/COUNTIF(Data!AZ:AZ,"&gt;0"))</f>
      </c>
    </row>
    <row r="35" spans="1:4" s="14" customFormat="1" ht="15">
      <c r="A35" s="42"/>
      <c r="B35" s="20" t="s">
        <v>142</v>
      </c>
      <c r="C35" s="20">
        <f>COUNTIF(Data!AZ:AZ,2)</f>
        <v>0</v>
      </c>
      <c r="D35" s="21">
        <f>IF(COUNTIF(Data!AZ:AZ,"&gt;0")=0,"",COUNTIF(Data!AZ:AZ,2)/COUNTIF(Data!AZ:AZ,"&gt;0"))</f>
      </c>
    </row>
    <row r="36" spans="1:4" s="14" customFormat="1" ht="15">
      <c r="A36" s="42"/>
      <c r="B36" s="20" t="s">
        <v>143</v>
      </c>
      <c r="C36" s="20">
        <f>COUNTIF(Data!AZ:AZ,3)</f>
        <v>0</v>
      </c>
      <c r="D36" s="21">
        <f>IF(COUNTIF(Data!AZ:AZ,"&gt;0")=0,"",COUNTIF(Data!AZ:AZ,3)/COUNTIF(Data!AZ:AZ,"&gt;0"))</f>
      </c>
    </row>
    <row r="37" spans="1:4" s="14" customFormat="1" ht="15">
      <c r="A37" s="42"/>
      <c r="B37" s="20" t="s">
        <v>266</v>
      </c>
      <c r="C37" s="20">
        <f>COUNTIF(Data!AZ:AZ,4)</f>
        <v>0</v>
      </c>
      <c r="D37" s="21">
        <f>IF(COUNTIF(Data!AZ:AZ,"&gt;0")=0,"",COUNTIF(Data!AZ:AZ,4)/COUNTIF(Data!AZ:AZ,"&gt;0"))</f>
      </c>
    </row>
    <row r="38" spans="1:4" s="14" customFormat="1" ht="15">
      <c r="A38" s="42"/>
      <c r="B38" s="22" t="s">
        <v>135</v>
      </c>
      <c r="C38" s="20">
        <f>COUNTIF(Data!AZ:AZ,".")</f>
        <v>0</v>
      </c>
      <c r="D38" s="21"/>
    </row>
    <row r="39" spans="1:4" s="14" customFormat="1" ht="15">
      <c r="A39" s="41" t="s">
        <v>279</v>
      </c>
      <c r="B39" s="17" t="s">
        <v>141</v>
      </c>
      <c r="C39" s="17">
        <f>COUNTIF(Data!BA:BA,1)</f>
        <v>0</v>
      </c>
      <c r="D39" s="18">
        <f>IF(COUNTIF(Data!BA:BA,"&gt;0")=0,"",COUNTIF(Data!BA:BA,1)/COUNTIF(Data!BA:BA,"&gt;0"))</f>
      </c>
    </row>
    <row r="40" spans="1:4" s="14" customFormat="1" ht="15">
      <c r="A40" s="41"/>
      <c r="B40" s="17" t="s">
        <v>142</v>
      </c>
      <c r="C40" s="17">
        <f>COUNTIF(Data!BA:BA,2)</f>
        <v>0</v>
      </c>
      <c r="D40" s="18">
        <f>IF(COUNTIF(Data!BA:BA,"&gt;0")=0,"",COUNTIF(Data!BA:BA,2)/COUNTIF(Data!BA:BA,"&gt;0"))</f>
      </c>
    </row>
    <row r="41" spans="1:4" s="14" customFormat="1" ht="15">
      <c r="A41" s="41"/>
      <c r="B41" s="17" t="s">
        <v>273</v>
      </c>
      <c r="C41" s="17">
        <f>COUNTIF(Data!BA:BA,3)</f>
        <v>0</v>
      </c>
      <c r="D41" s="18">
        <f>IF(COUNTIF(Data!BA:BA,"&gt;0")=0,"",COUNTIF(Data!BA:BA,3)/COUNTIF(Data!BA:BA,"&gt;0"))</f>
      </c>
    </row>
    <row r="42" spans="1:4" s="14" customFormat="1" ht="15">
      <c r="A42" s="41"/>
      <c r="B42" s="17" t="s">
        <v>259</v>
      </c>
      <c r="C42" s="17">
        <f>COUNTIF(Data!BA:BA,4)</f>
        <v>0</v>
      </c>
      <c r="D42" s="18">
        <f>IF(COUNTIF(Data!BA:BA,"&gt;0")=0,"",COUNTIF(Data!BA:BA,4)/COUNTIF(Data!BA:BA,"&gt;0"))</f>
      </c>
    </row>
    <row r="43" spans="1:4" s="14" customFormat="1" ht="15">
      <c r="A43" s="41"/>
      <c r="B43" s="17" t="s">
        <v>260</v>
      </c>
      <c r="C43" s="17">
        <f>COUNTIF(Data!BA:BA,5)</f>
        <v>0</v>
      </c>
      <c r="D43" s="18">
        <f>IF(COUNTIF(Data!BA:BA,"&gt;0")=0,"",COUNTIF(Data!BA:BA,5)/COUNTIF(Data!BA:BA,"&gt;0"))</f>
      </c>
    </row>
    <row r="44" spans="1:4" s="14" customFormat="1" ht="15.75" thickBot="1">
      <c r="A44" s="43"/>
      <c r="B44" s="23" t="s">
        <v>135</v>
      </c>
      <c r="C44" s="24">
        <f>COUNTIF(Data!BA:BA,".")</f>
        <v>0</v>
      </c>
      <c r="D44" s="25"/>
    </row>
  </sheetData>
  <sheetProtection password="E582" sheet="1" objects="1" scenarios="1"/>
  <mergeCells count="9">
    <mergeCell ref="A39:A44"/>
    <mergeCell ref="A28:A33"/>
    <mergeCell ref="A34:A38"/>
    <mergeCell ref="A2:A4"/>
    <mergeCell ref="A5:A10"/>
    <mergeCell ref="A11:A13"/>
    <mergeCell ref="A14:A18"/>
    <mergeCell ref="A19:A22"/>
    <mergeCell ref="A23:A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Körner</dc:creator>
  <cp:keywords/>
  <dc:description/>
  <cp:lastModifiedBy>Nick Pothecary</cp:lastModifiedBy>
  <cp:lastPrinted>2015-12-16T09:41:17Z</cp:lastPrinted>
  <dcterms:created xsi:type="dcterms:W3CDTF">2013-12-11T13:57:40Z</dcterms:created>
  <dcterms:modified xsi:type="dcterms:W3CDTF">2016-03-11T10:37:54Z</dcterms:modified>
  <cp:category/>
  <cp:version/>
  <cp:contentType/>
  <cp:contentStatus/>
</cp:coreProperties>
</file>