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4860" activeTab="0"/>
  </bookViews>
  <sheets>
    <sheet name="Guidance" sheetId="1" r:id="rId1"/>
    <sheet name="Data Entry Sheet" sheetId="2" r:id="rId2"/>
    <sheet name="Response rates" sheetId="3" r:id="rId3"/>
    <sheet name="Names lookup" sheetId="4" state="hidden" r:id="rId4"/>
  </sheets>
  <definedNames>
    <definedName name="Blanks">'Data Entry Sheet'!#REF!</definedName>
    <definedName name="EXTRACT" localSheetId="1">'Data Entry Sheet'!#REF!</definedName>
    <definedName name="NoBlanks">'Data Entry Sheet'!#REF!</definedName>
  </definedNames>
  <calcPr fullCalcOnLoad="1"/>
</workbook>
</file>

<file path=xl/sharedStrings.xml><?xml version="1.0" encoding="utf-8"?>
<sst xmlns="http://schemas.openxmlformats.org/spreadsheetml/2006/main" count="423" uniqueCount="422">
  <si>
    <t>Date of report:</t>
  </si>
  <si>
    <t>Report no.</t>
  </si>
  <si>
    <t>1 (returned completed)</t>
  </si>
  <si>
    <t>2 (undelivered/ moved house)</t>
  </si>
  <si>
    <t>3 (deceased)</t>
  </si>
  <si>
    <t>5 (ineligible)</t>
  </si>
  <si>
    <t>6 (unknown)</t>
  </si>
  <si>
    <t>4 (too ill/opt-out)</t>
  </si>
  <si>
    <t>Number of units with outcome:</t>
  </si>
  <si>
    <t>Adjusted              response rate</t>
  </si>
  <si>
    <t>Dhcode from 2004</t>
  </si>
  <si>
    <t>TrustNum</t>
  </si>
  <si>
    <t>Organisation Name</t>
  </si>
  <si>
    <t>RCX</t>
  </si>
  <si>
    <t>The Queen Elizabeth Hospital King's Lynn NHS Trust</t>
  </si>
  <si>
    <t>RBF</t>
  </si>
  <si>
    <t>Nuffield Orthopaedic Centre NHS Trust</t>
  </si>
  <si>
    <t>RW6</t>
  </si>
  <si>
    <t>Pennine Acute Hospitals NHS Trust</t>
  </si>
  <si>
    <t>RCF</t>
  </si>
  <si>
    <t>Airedale NHS Trust</t>
  </si>
  <si>
    <t>RF4</t>
  </si>
  <si>
    <t>RDD</t>
  </si>
  <si>
    <t>RXH</t>
  </si>
  <si>
    <t>RXQ</t>
  </si>
  <si>
    <t>Buckinghamshire Hospitals NHS Trust</t>
  </si>
  <si>
    <t>RWY</t>
  </si>
  <si>
    <t>RFS</t>
  </si>
  <si>
    <t>Chesterfield Royal Hospital NHS Foundation Trust</t>
  </si>
  <si>
    <t>RBV</t>
  </si>
  <si>
    <t>Christie Hospital NHS Trust</t>
  </si>
  <si>
    <t>RLN</t>
  </si>
  <si>
    <t>City Hospitals Sunderland NHS Foundation Trust</t>
  </si>
  <si>
    <t>RN7</t>
  </si>
  <si>
    <t>RVV</t>
  </si>
  <si>
    <t>East Kent Hospitals NHS Trust</t>
  </si>
  <si>
    <t>RA4</t>
  </si>
  <si>
    <t>RDE</t>
  </si>
  <si>
    <t>Essex Rivers Healthcare NHS Trust</t>
  </si>
  <si>
    <t>RTE</t>
  </si>
  <si>
    <t>Gloucestershire Hospitals NHS Foundation Trust</t>
  </si>
  <si>
    <t>RR2</t>
  </si>
  <si>
    <t>RM1</t>
  </si>
  <si>
    <t>RNL</t>
  </si>
  <si>
    <t>North Cumbria Acute Hospitals NHS Trust</t>
  </si>
  <si>
    <t>RVW</t>
  </si>
  <si>
    <t>RBZ</t>
  </si>
  <si>
    <t>Northern Devon Healthcare NHS Trust</t>
  </si>
  <si>
    <t>RJL</t>
  </si>
  <si>
    <t>RT3</t>
  </si>
  <si>
    <t>RPR</t>
  </si>
  <si>
    <t>Royal West Sussex NHS Trust</t>
  </si>
  <si>
    <t>RCC</t>
  </si>
  <si>
    <t>RXW</t>
  </si>
  <si>
    <t>RBQ</t>
  </si>
  <si>
    <t>The Cardiothoracic Centre - Liverpool NHS Trust</t>
  </si>
  <si>
    <t>RJ2</t>
  </si>
  <si>
    <t>The Lewisham Hospital NHS Trust</t>
  </si>
  <si>
    <t>RKE</t>
  </si>
  <si>
    <t>The Whittington Hospital NHS Trust</t>
  </si>
  <si>
    <t>RA7</t>
  </si>
  <si>
    <t>United Bristol Healthcare NHS Trust</t>
  </si>
  <si>
    <t>RWE</t>
  </si>
  <si>
    <t>University Hospitals Of Leicester NHS Trust</t>
  </si>
  <si>
    <t>RGR</t>
  </si>
  <si>
    <t>West Suffolk Hospitals NHS Trust</t>
  </si>
  <si>
    <t>RLT</t>
  </si>
  <si>
    <t>George Eliot Hospital NHS Trust</t>
  </si>
  <si>
    <t>RCD</t>
  </si>
  <si>
    <t>RJC</t>
  </si>
  <si>
    <t>South Warwickshire General Hospitals NHS Trust</t>
  </si>
  <si>
    <t>RVY</t>
  </si>
  <si>
    <t>RTD</t>
  </si>
  <si>
    <t>RWD</t>
  </si>
  <si>
    <t>United Lincolnshire Hospitals NHS Trust</t>
  </si>
  <si>
    <t>RKB</t>
  </si>
  <si>
    <t>RAN</t>
  </si>
  <si>
    <t>Royal National Orthopaedic Hospital NHS Trust</t>
  </si>
  <si>
    <t>RHQ</t>
  </si>
  <si>
    <t>Sheffield Teaching Hospitals NHS Foundation Trust</t>
  </si>
  <si>
    <t>RMC</t>
  </si>
  <si>
    <t>RR1</t>
  </si>
  <si>
    <t>Heart Of England NHS Foundation Trust</t>
  </si>
  <si>
    <t>RA3</t>
  </si>
  <si>
    <t>Weston Area Health NHS Trust</t>
  </si>
  <si>
    <t>RGQ</t>
  </si>
  <si>
    <t>Ipswich Hospital NHS Trust</t>
  </si>
  <si>
    <t>RBN</t>
  </si>
  <si>
    <t>RMP</t>
  </si>
  <si>
    <t>RXP</t>
  </si>
  <si>
    <t>RXC</t>
  </si>
  <si>
    <t>East Sussex Hospitals NHS Trust</t>
  </si>
  <si>
    <t>RNQ</t>
  </si>
  <si>
    <t>Kettering General Hospital NHS Trust</t>
  </si>
  <si>
    <t>RD8</t>
  </si>
  <si>
    <t>Milton Keynes General Hospital NHS Trust</t>
  </si>
  <si>
    <t>RGM</t>
  </si>
  <si>
    <t>Papworth Hospital NHS Foundation Trust</t>
  </si>
  <si>
    <t>RGN</t>
  </si>
  <si>
    <t>RGZ</t>
  </si>
  <si>
    <t>Queen Mary's Sidcup NHS Trust</t>
  </si>
  <si>
    <t>RAL</t>
  </si>
  <si>
    <t>Royal Free Hampstead NHS Trust</t>
  </si>
  <si>
    <t>RBB</t>
  </si>
  <si>
    <t>RA2</t>
  </si>
  <si>
    <t>Royal Surrey County Hospital NHS Trust</t>
  </si>
  <si>
    <t>RNZ</t>
  </si>
  <si>
    <t>RRK</t>
  </si>
  <si>
    <t>University Hospital Birmingham NHS Foundation Trust</t>
  </si>
  <si>
    <t>RET</t>
  </si>
  <si>
    <t>RPL</t>
  </si>
  <si>
    <t>REM</t>
  </si>
  <si>
    <t>RTK</t>
  </si>
  <si>
    <t>RVL</t>
  </si>
  <si>
    <t>RFF</t>
  </si>
  <si>
    <t>Barnsley Hospital NHS Foundation Trust</t>
  </si>
  <si>
    <t>RNJ</t>
  </si>
  <si>
    <t>RC1</t>
  </si>
  <si>
    <t>Bedford Hospital NHS Trust</t>
  </si>
  <si>
    <t>RLU</t>
  </si>
  <si>
    <t>Birmingham Women's Health Care NHS Trust</t>
  </si>
  <si>
    <t>RAE</t>
  </si>
  <si>
    <t>Bradford Teaching Hospitals NHS Foundation Trust</t>
  </si>
  <si>
    <t>RG3</t>
  </si>
  <si>
    <t>Bromley Hospitals NHS Trust</t>
  </si>
  <si>
    <t>RJF</t>
  </si>
  <si>
    <t>Burton Hospitals NHS Trust</t>
  </si>
  <si>
    <t>RQM</t>
  </si>
  <si>
    <t>REN</t>
  </si>
  <si>
    <t>RJR</t>
  </si>
  <si>
    <t>Countess Of Chester Hospital NHS Foundation Trust</t>
  </si>
  <si>
    <t>RP5</t>
  </si>
  <si>
    <t>RNA</t>
  </si>
  <si>
    <t>Dudley Group Of Hospitals NHS Trust</t>
  </si>
  <si>
    <t>RC3</t>
  </si>
  <si>
    <t>Ealing Hospital NHS Trust</t>
  </si>
  <si>
    <t>RWH</t>
  </si>
  <si>
    <t>RXR</t>
  </si>
  <si>
    <t>East Lancashire Hospitals NHS Trust</t>
  </si>
  <si>
    <t>RVR</t>
  </si>
  <si>
    <t>RDU</t>
  </si>
  <si>
    <t>Frimley Park Hospital NHS Foundation Trust</t>
  </si>
  <si>
    <t>RR7</t>
  </si>
  <si>
    <t>Gateshead Health NHS Foundation Trust</t>
  </si>
  <si>
    <t>RJH</t>
  </si>
  <si>
    <t>Good Hope Hospital NHS Trust</t>
  </si>
  <si>
    <t>RJ1</t>
  </si>
  <si>
    <t>RQN</t>
  </si>
  <si>
    <t>Hammersmith Hospitals NHS Trust</t>
  </si>
  <si>
    <t>RD7</t>
  </si>
  <si>
    <t>RQQ</t>
  </si>
  <si>
    <t>Hinchingbrooke Health Care NHS Trust</t>
  </si>
  <si>
    <t>RQX</t>
  </si>
  <si>
    <t>Homerton University Hospital NHS Foundation Trust</t>
  </si>
  <si>
    <t>RWA</t>
  </si>
  <si>
    <t>RGP</t>
  </si>
  <si>
    <t>RJZ</t>
  </si>
  <si>
    <t>RAX</t>
  </si>
  <si>
    <t>Kingston Hospital NHS Trust</t>
  </si>
  <si>
    <t>RXN</t>
  </si>
  <si>
    <t>Lancashire Teaching Hospitals NHS Foundation Trust</t>
  </si>
  <si>
    <t>RR8</t>
  </si>
  <si>
    <t>Leeds Teaching Hospitals NHS Trust</t>
  </si>
  <si>
    <t>REP</t>
  </si>
  <si>
    <t>RC9</t>
  </si>
  <si>
    <t>RWF</t>
  </si>
  <si>
    <t>RJ6</t>
  </si>
  <si>
    <t>Mayday Healthcare NHS Trust</t>
  </si>
  <si>
    <t>RQ8</t>
  </si>
  <si>
    <t>Mid Essex Hospital Services NHS Trust</t>
  </si>
  <si>
    <t>RJD</t>
  </si>
  <si>
    <t>Mid Staffordshire General Hospitals NHS Trust</t>
  </si>
  <si>
    <t>RXF</t>
  </si>
  <si>
    <t>Mid Yorkshire Hospitals NHS Trust</t>
  </si>
  <si>
    <t>RTX</t>
  </si>
  <si>
    <t>RNH</t>
  </si>
  <si>
    <t>Newham University Hospital NHS Trust</t>
  </si>
  <si>
    <t>RVJ</t>
  </si>
  <si>
    <t>North Bristol NHS Trust</t>
  </si>
  <si>
    <t>RN5</t>
  </si>
  <si>
    <t>RAP</t>
  </si>
  <si>
    <t>North Middlesex University Hospital NHS Trust</t>
  </si>
  <si>
    <t>RNS</t>
  </si>
  <si>
    <t>Northampton General Hospital NHS Trust</t>
  </si>
  <si>
    <t>RTF</t>
  </si>
  <si>
    <t>RCS</t>
  </si>
  <si>
    <t>Nottingham City Hospital NHS Trust</t>
  </si>
  <si>
    <t>RTH</t>
  </si>
  <si>
    <t>Oxford Radcliffe Hospitals NHS Trust</t>
  </si>
  <si>
    <t>RD3</t>
  </si>
  <si>
    <t>Poole Hospital NHS Trust</t>
  </si>
  <si>
    <t>RG2</t>
  </si>
  <si>
    <t>Queen Elizabeth Hospital NHS Trust</t>
  </si>
  <si>
    <t>RPC</t>
  </si>
  <si>
    <t>Queen Victoria Hospital NHS Foundation Trust</t>
  </si>
  <si>
    <t>RFK</t>
  </si>
  <si>
    <t>Queen's Medical Centre, Nottingham University Hospital NHS Trust</t>
  </si>
  <si>
    <t>RL1</t>
  </si>
  <si>
    <t>RHW</t>
  </si>
  <si>
    <t>RDZ</t>
  </si>
  <si>
    <t>RH8</t>
  </si>
  <si>
    <t>RRJ</t>
  </si>
  <si>
    <t>RD1</t>
  </si>
  <si>
    <t>Royal United Hospital Bath NHS Trust</t>
  </si>
  <si>
    <t>RM3</t>
  </si>
  <si>
    <t>RA9</t>
  </si>
  <si>
    <t>South Devon Health Care NHS Trust</t>
  </si>
  <si>
    <t>RTR</t>
  </si>
  <si>
    <t>South Tees Hospitals NHS Trust</t>
  </si>
  <si>
    <t>RE9</t>
  </si>
  <si>
    <t>South Tyneside NHS Foundation Trust</t>
  </si>
  <si>
    <t>RHM</t>
  </si>
  <si>
    <t>Southampton University Hospitals NHS Trust</t>
  </si>
  <si>
    <t>RAJ</t>
  </si>
  <si>
    <t>RJ7</t>
  </si>
  <si>
    <t>St George's Healthcare NHS Trust</t>
  </si>
  <si>
    <t>RJ5</t>
  </si>
  <si>
    <t>St Mary's NHS Trust</t>
  </si>
  <si>
    <t>RWJ</t>
  </si>
  <si>
    <t>Stockport NHS Foundation Trust</t>
  </si>
  <si>
    <t>RTP</t>
  </si>
  <si>
    <t>RN3</t>
  </si>
  <si>
    <t>RBA</t>
  </si>
  <si>
    <t>RAS</t>
  </si>
  <si>
    <t>The Hillingdon Hospital NHS Trust</t>
  </si>
  <si>
    <t>RBT</t>
  </si>
  <si>
    <t>The Mid Cheshire Hospitals NHS Trust</t>
  </si>
  <si>
    <t>RQW</t>
  </si>
  <si>
    <t>The Princess Alexandra Hospital NHS Trust</t>
  </si>
  <si>
    <t>RFR</t>
  </si>
  <si>
    <t>The Rotherham NHS Foundation Trust</t>
  </si>
  <si>
    <t>RPY</t>
  </si>
  <si>
    <t>The Royal Marsden NHS Foundation Trust</t>
  </si>
  <si>
    <t>RL4</t>
  </si>
  <si>
    <t>The Royal Wolverhampton Hospitals NHS Trust</t>
  </si>
  <si>
    <t>RM4</t>
  </si>
  <si>
    <t>Trafford Healthcare NHS Trust</t>
  </si>
  <si>
    <t>RBK</t>
  </si>
  <si>
    <t>Walsall Hospitals NHS Trust</t>
  </si>
  <si>
    <t>RBD</t>
  </si>
  <si>
    <t>West Dorset General Hospitals NHS Trust</t>
  </si>
  <si>
    <t>RFW</t>
  </si>
  <si>
    <t>West Middlesex University Hospital NHS Trust</t>
  </si>
  <si>
    <t>RGC</t>
  </si>
  <si>
    <t>Whipps Cross University Hospital NHS Trust</t>
  </si>
  <si>
    <t>RN1</t>
  </si>
  <si>
    <t>RBL</t>
  </si>
  <si>
    <t>Wirral Hospital NHS Trust</t>
  </si>
  <si>
    <t>RWP</t>
  </si>
  <si>
    <t>Worcestershire Acute Hospitals NHS Trust</t>
  </si>
  <si>
    <t>RRF</t>
  </si>
  <si>
    <t>RCB</t>
  </si>
  <si>
    <t>York Hospitals NHS Trust</t>
  </si>
  <si>
    <t>RXL</t>
  </si>
  <si>
    <t>RGT</t>
  </si>
  <si>
    <t>Cambridge University Hospitals NHS Foundation Trust</t>
  </si>
  <si>
    <t>RW3</t>
  </si>
  <si>
    <t>RTG</t>
  </si>
  <si>
    <t>Derby Hospitals NHS Foundation Trust</t>
  </si>
  <si>
    <t>RJN</t>
  </si>
  <si>
    <t>East Cheshire NHS Trust</t>
  </si>
  <si>
    <t>RLQ</t>
  </si>
  <si>
    <t>Hereford Hospitals NHS Trust</t>
  </si>
  <si>
    <t>RPA</t>
  </si>
  <si>
    <t>Medway NHS Trust</t>
  </si>
  <si>
    <t>RWW</t>
  </si>
  <si>
    <t>North Cheshire Hospitals NHS Trust</t>
  </si>
  <si>
    <t>RV8</t>
  </si>
  <si>
    <t>North West London Hospitals NHS Trust</t>
  </si>
  <si>
    <t>RK9</t>
  </si>
  <si>
    <t>Plymouth Hospitals NHS Trust</t>
  </si>
  <si>
    <t>RHU</t>
  </si>
  <si>
    <t>Portsmouth Hospitals NHS Trust</t>
  </si>
  <si>
    <t>REF</t>
  </si>
  <si>
    <t>Royal Cornwall Hospitals NHS Trust</t>
  </si>
  <si>
    <t>RQ6</t>
  </si>
  <si>
    <t>RXK</t>
  </si>
  <si>
    <t>RK5</t>
  </si>
  <si>
    <t>RM2</t>
  </si>
  <si>
    <t>RRV</t>
  </si>
  <si>
    <t>University College London Hospitals NHS Foundation Trust</t>
  </si>
  <si>
    <t>RJE</t>
  </si>
  <si>
    <t>University Hospital Of North Staffordshire NHS Trust</t>
  </si>
  <si>
    <t>RWG</t>
  </si>
  <si>
    <t>West Hertfordshire Hospitals NHS Trust</t>
  </si>
  <si>
    <t>RQ3</t>
  </si>
  <si>
    <t>RP4</t>
  </si>
  <si>
    <t>RBS</t>
  </si>
  <si>
    <t>Royal Liverpool Childrens NHS Trust</t>
  </si>
  <si>
    <t>RCU</t>
  </si>
  <si>
    <t>RP6</t>
  </si>
  <si>
    <t>Moorfields Eye Hospital NHS Foundation Trust</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</si>
  <si>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</si>
  <si>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</si>
  <si>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</si>
  <si>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</si>
  <si>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</si>
  <si>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</si>
  <si>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</si>
  <si>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</si>
  <si>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</si>
  <si>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</si>
  <si>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</si>
  <si>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</si>
  <si>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</si>
  <si>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</si>
  <si>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</si>
  <si>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</si>
  <si>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</si>
  <si>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</si>
  <si>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</si>
  <si>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Number of calls:</t>
  </si>
  <si>
    <t>Received</t>
  </si>
  <si>
    <t>Leading to completion</t>
  </si>
  <si>
    <t>Requiring translation</t>
  </si>
  <si>
    <t>Completed via translator</t>
  </si>
  <si>
    <t>RX1</t>
  </si>
  <si>
    <t>Nottingham University Hospitals NHS Trust</t>
  </si>
  <si>
    <t>Introduction:</t>
  </si>
  <si>
    <t>Further information:</t>
  </si>
  <si>
    <t>Submitting weekly monitoring reports to the Acute Co-ordination Centre:</t>
  </si>
  <si>
    <t>Contact us:</t>
  </si>
  <si>
    <t>If you have any problems, concerns, or queries regarding this document or submitting weekly monitoring data then please feel free to get in touch with the Acute Co-ordination Centre either by phone or by e-mail.  We can be contacted at:</t>
  </si>
  <si>
    <r>
      <t xml:space="preserve">Telephone: </t>
    </r>
    <r>
      <rPr>
        <b/>
        <sz val="10"/>
        <rFont val="Arial"/>
        <family val="2"/>
      </rPr>
      <t>+44(0)1865 208 127</t>
    </r>
  </si>
  <si>
    <t>Using this spreadsheet:</t>
  </si>
  <si>
    <t>Trust:</t>
  </si>
  <si>
    <r>
      <t xml:space="preserve">Please note: </t>
    </r>
    <r>
      <rPr>
        <i/>
        <sz val="10"/>
        <rFont val="Arial"/>
        <family val="2"/>
      </rPr>
      <t>Cells shaded red in the above table indicate that data has been entered incorrectly - if this happens, please check the information on the Data Entry Sheet.</t>
    </r>
  </si>
  <si>
    <t>Please note that the data entry sheet is set up to alert you if data is entered incorrectly - since all data being entered should be cumulative, cells are highlighted in red if the number given is lower than the corresponding value for the previous week.  If any cells turn red, please double-check the data.</t>
  </si>
  <si>
    <r>
      <t>J - Outcome1</t>
    </r>
    <r>
      <rPr>
        <sz val="10"/>
        <rFont val="Arial"/>
        <family val="2"/>
      </rPr>
      <t xml:space="preserve"> - number of questionnaires returned completed</t>
    </r>
  </si>
  <si>
    <r>
      <t>K - Outcome2</t>
    </r>
    <r>
      <rPr>
        <sz val="10"/>
        <rFont val="Arial"/>
        <family val="2"/>
      </rPr>
      <t xml:space="preserve"> - number of questionnaires returned undelivered</t>
    </r>
  </si>
  <si>
    <r>
      <t xml:space="preserve">M - Outcome4 </t>
    </r>
    <r>
      <rPr>
        <sz val="10"/>
        <rFont val="Arial"/>
        <family val="2"/>
      </rPr>
      <t>- number of sample members opting out of the survey or returning blank questionnaires</t>
    </r>
  </si>
  <si>
    <r>
      <t>N - Outcome5</t>
    </r>
    <r>
      <rPr>
        <sz val="10"/>
        <rFont val="Arial"/>
        <family val="2"/>
      </rPr>
      <t xml:space="preserve"> - number of sample members ineligible for participation in the survey</t>
    </r>
  </si>
  <si>
    <r>
      <t>O - Outcome6</t>
    </r>
    <r>
      <rPr>
        <sz val="10"/>
        <rFont val="Arial"/>
        <family val="2"/>
      </rPr>
      <t xml:space="preserve"> - number of sample members from whom no response has been received - </t>
    </r>
    <r>
      <rPr>
        <i/>
        <sz val="10"/>
        <rFont val="Arial"/>
        <family val="2"/>
      </rPr>
      <t>this will be calculated automatically</t>
    </r>
  </si>
  <si>
    <r>
      <t>S - L_Completed</t>
    </r>
    <r>
      <rPr>
        <sz val="10"/>
        <rFont val="Arial"/>
        <family val="2"/>
      </rPr>
      <t xml:space="preserve"> - number of questionnaires completed over the telephone with the assistance of a translator/interpreter</t>
    </r>
  </si>
  <si>
    <t xml:space="preserve">NOTE: Columns shown in blue on the data entry sheet are filled in automatically - you do not need to enter anything into these cells. </t>
  </si>
  <si>
    <t>Aintree University Hospitals NHS Foundation Trust</t>
  </si>
  <si>
    <t>Ashford and St Peter's Hospitals NHS Trust</t>
  </si>
  <si>
    <t>Barking, Havering and Redbridge Hospitals NHS Trust</t>
  </si>
  <si>
    <t>Barnet and Chase Farm Hospitals NHS Trust</t>
  </si>
  <si>
    <t>Barts and The London NHS Trust</t>
  </si>
  <si>
    <t>Basildon and Thurrock University Hospitals NHS Foundation Trust</t>
  </si>
  <si>
    <t>Blackpool, Fylde and Wyre Hospitals NHS Trust</t>
  </si>
  <si>
    <t>Brighton and Sussex University Hospitals NHS Trust</t>
  </si>
  <si>
    <t>Central Manchester and Manchester Children's University Hospitals NHS Trust</t>
  </si>
  <si>
    <t>Dartford and Gravesham NHS Trust</t>
  </si>
  <si>
    <t>Doncaster and Bassetlaw Hospitals NHS Foundation Trust</t>
  </si>
  <si>
    <t>East and North Hertfordshire NHS Trust</t>
  </si>
  <si>
    <t>Yeovil District Hospital NHS Foundation Trust</t>
  </si>
  <si>
    <t>Epsom and St Helier University Hospitals NHS Trust</t>
  </si>
  <si>
    <t>Guy's and St Thomas' NHS Foundation Trust</t>
  </si>
  <si>
    <t>Harrogate and District NHS Foundation Trust</t>
  </si>
  <si>
    <t>Heatherwood and Wexham Park Hospitals NHS Trust</t>
  </si>
  <si>
    <t>Hull and East Yorkshire Hospitals NHS Trust</t>
  </si>
  <si>
    <t>Maidstone and Tunbridge Wells NHS Trust</t>
  </si>
  <si>
    <t>University Hospitals of Morecambe Bay NHS Trust</t>
  </si>
  <si>
    <t>Norfolk and Norwich University Hospital NHS Trust</t>
  </si>
  <si>
    <t>North Tees and Hartlepool NHS Trust</t>
  </si>
  <si>
    <t>Northern Lincolnshire and Goole Hospitals NHS Trust</t>
  </si>
  <si>
    <t>Northumbria Healthcare NHS Foundation Trust</t>
  </si>
  <si>
    <t>Peterborough and Stamford Hospitals NHS Foundation Trust</t>
  </si>
  <si>
    <t>Robert Jones and Agnes Hunt Orthopaedic and District Hospital NHS Trust</t>
  </si>
  <si>
    <t>Royal Brompton and Harefield NHS Trust</t>
  </si>
  <si>
    <t>Royal Devon and Exeter NHS Foundation Trust</t>
  </si>
  <si>
    <t>Royal Liverpool and Broadgreen University Hospitals NHS Trust</t>
  </si>
  <si>
    <t>Sandwell and West Birmingham Hospitals NHS Trust</t>
  </si>
  <si>
    <t>Scarborough and North East Yorkshire Health Care NHS Trust</t>
  </si>
  <si>
    <t>Shrewsbury and Telford Hospital NHS Trust</t>
  </si>
  <si>
    <t>Southend University Hospital NHS Foundation Trust</t>
  </si>
  <si>
    <t>Southport and Ormskirk Hospital NHS Trust</t>
  </si>
  <si>
    <t>St Helens and Knowsley Hospitals NHS Trust</t>
  </si>
  <si>
    <t>Surrey and Sussex Healthcare NHS Trust</t>
  </si>
  <si>
    <t>Swindon and Marlborough NHS Trust</t>
  </si>
  <si>
    <t>Tameside and Glossop Acute Services NHS Trust</t>
  </si>
  <si>
    <t>Taunton and Somerset NHS Trust</t>
  </si>
  <si>
    <t>The Newcastle Upon Tyne Hospitals NHS Foundation Trust</t>
  </si>
  <si>
    <t>University Hospitals Coventry and Warwickshire NHS Trust</t>
  </si>
  <si>
    <t>Walton Centre For Neurology and Neurosurgery NHS Trust</t>
  </si>
  <si>
    <t>Winchester and Eastleigh Healthcare NHS Trust</t>
  </si>
  <si>
    <t>Worthing and Southlands Hospitals NHS Trust</t>
  </si>
  <si>
    <t>Wrightington, Wigan and Leigh NHS Trust</t>
  </si>
  <si>
    <r>
      <t xml:space="preserve">Monitoring data should be entered in the remaining columns.  Outcome codes correspond to those specified in the guidance, and </t>
    </r>
    <r>
      <rPr>
        <b/>
        <sz val="10"/>
        <rFont val="Arial"/>
        <family val="2"/>
      </rPr>
      <t>cumulative</t>
    </r>
    <r>
      <rPr>
        <sz val="10"/>
        <rFont val="Arial"/>
        <family val="0"/>
      </rPr>
      <t xml:space="preserve"> data must be entered each week.  Data must be entered into the following named columns of the data entry sheet:</t>
    </r>
  </si>
  <si>
    <t xml:space="preserve">All trusts conducting fieldwork for the survey in-house are asked to use this spreadsheet to enter weekly monitoring data.  The data should be entered in the 'Data Entry Sheet', and you only need to complete one row of this sheet each week.  </t>
  </si>
  <si>
    <t>The 'Response rates' sheet</t>
  </si>
  <si>
    <r>
      <t xml:space="preserve">In order to help you keep track of your trust's response rate and outcome trends, this workbook also includes a sheet named 'Response rates' which will automatically generate a summary table and graph of returns to date.  </t>
    </r>
    <r>
      <rPr>
        <b/>
        <sz val="10"/>
        <rFont val="Arial"/>
        <family val="2"/>
      </rPr>
      <t>You do not need to enter anything on this sheet</t>
    </r>
    <r>
      <rPr>
        <sz val="10"/>
        <rFont val="Arial"/>
        <family val="2"/>
      </rPr>
      <t xml:space="preserve"> - all of the data will be taken automatically from the 'Data Entry Sheet' - but you may find it useful as the survey progresses.  The 'Response rates' sheet will start to function once you have entered the first row of data in the 'Data Entry Sheet'.</t>
    </r>
  </si>
  <si>
    <r>
      <t xml:space="preserve">Maternity Survey 2007 - Outcome Monitoring Sheet for </t>
    </r>
    <r>
      <rPr>
        <b/>
        <u val="single"/>
        <sz val="14"/>
        <color indexed="48"/>
        <rFont val="Arial"/>
        <family val="2"/>
      </rPr>
      <t>TRUSTS CONDUCTING THE SURVEY IN-HOUSE</t>
    </r>
  </si>
  <si>
    <t>All trusts &amp; approved contractors who are involved in running fieldwork for the Maternity Survey 2007 need to supply data for monitoring response rates and helpline usage on a weekly basis.  This will allow us to track the progress of the survey throughout its course, and enable us to identify &amp; assist with any potential problems at an early stage.</t>
  </si>
  <si>
    <r>
      <t xml:space="preserve">In the first column of the data entry sheet you should enter the 3 digit trust code for your trust as given by the National Administrative Codes Service (NACS).  Once you have done this the name of your trust will be shown in the second column.  The following four columns allow you to enter your total </t>
    </r>
    <r>
      <rPr>
        <sz val="10"/>
        <rFont val="Arial"/>
        <family val="2"/>
      </rPr>
      <t>sample size</t>
    </r>
    <r>
      <rPr>
        <sz val="10"/>
        <rFont val="Arial"/>
        <family val="2"/>
      </rPr>
      <t xml:space="preserve"> and mailing dates.  Dates for each mailing only need to be entered once that mailing has been sent out.  Since the information in these four columns should not change week-to-week, you only need to enter each of these once, in row 2 - the spreadsheet will automatically copy the data you enter through the rest of the table.</t>
    </r>
  </si>
  <si>
    <r>
      <t xml:space="preserve">Each week, the date for which the data applies must be entered in the date column (column </t>
    </r>
    <r>
      <rPr>
        <sz val="10"/>
        <rFont val="Times New Roman"/>
        <family val="1"/>
      </rPr>
      <t>I</t>
    </r>
    <r>
      <rPr>
        <sz val="10"/>
        <rFont val="Arial"/>
        <family val="0"/>
      </rPr>
      <t xml:space="preserve">).  Usually this should be a Thursday, starting from the 10th May, and default values have been entered to reflect this.  If for any reason you are unable to give up-to-date monitoring data on any of these dates, then you should change the value in the 'date' column to reflect this, and dates should be entered in </t>
    </r>
    <r>
      <rPr>
        <b/>
        <sz val="10"/>
        <rFont val="Arial"/>
        <family val="2"/>
      </rPr>
      <t xml:space="preserve">DD/MM/YY </t>
    </r>
    <r>
      <rPr>
        <sz val="10"/>
        <rFont val="Arial"/>
        <family val="2"/>
      </rPr>
      <t>format</t>
    </r>
    <r>
      <rPr>
        <sz val="10"/>
        <rFont val="Arial"/>
        <family val="0"/>
      </rPr>
      <t>.  If you're monitoring data is up-to-date each Thursday, then you do not need to change the dates in this column.</t>
    </r>
  </si>
  <si>
    <r>
      <t>L - Outcome3</t>
    </r>
    <r>
      <rPr>
        <sz val="10"/>
        <rFont val="Arial"/>
        <family val="2"/>
      </rPr>
      <t xml:space="preserve"> - number of sample members (or their babies) reported as having died</t>
    </r>
  </si>
  <si>
    <t>Maternity.Data@PickerEurope.ac.uk</t>
  </si>
  <si>
    <t>http://www.nhssurveys.org/docs/MAT07_Guidance.pdf</t>
  </si>
  <si>
    <t>The Acute Co-ordination Centre for the NHS Patient Survey Programme</t>
  </si>
  <si>
    <t>For further information on weekly monitoring requirements for the survey, please see section 11 of the main survey guidance document, which is available on our website at:</t>
  </si>
  <si>
    <r>
      <t xml:space="preserve">P - N_Calls </t>
    </r>
    <r>
      <rPr>
        <sz val="10"/>
        <rFont val="Arial"/>
        <family val="2"/>
      </rPr>
      <t>- total number of helpline calls received (this should include calls listed below)</t>
    </r>
  </si>
  <si>
    <r>
      <t>Q - N_Completed</t>
    </r>
    <r>
      <rPr>
        <sz val="10"/>
        <rFont val="Arial"/>
        <family val="2"/>
      </rPr>
      <t xml:space="preserve"> - total number of questionnaires completed over the telephone (this should include completions via translation services)</t>
    </r>
  </si>
  <si>
    <r>
      <t>R - L_Calls</t>
    </r>
    <r>
      <rPr>
        <sz val="10"/>
        <rFont val="Arial"/>
        <family val="2"/>
      </rPr>
      <t xml:space="preserve"> - total number of helpline calls requiring translation services (this should include completions via translation services)</t>
    </r>
  </si>
  <si>
    <t>Please see section 11.2 of the guidance manual for further information</t>
  </si>
  <si>
    <t>Clatterbridge Centre For Oncology NHS Foundation Trust</t>
  </si>
  <si>
    <t>James Paget University Hospitals NHS Foundation Trust</t>
  </si>
  <si>
    <t>Royal Berkshire Hospital NHS Foundation Trust</t>
  </si>
  <si>
    <t>The Royal National Hospital For Rheumatic Diseases NHS Foundation Trust</t>
  </si>
  <si>
    <t>The Royal Orthopaedic Hospital NHS Foundation Trust</t>
  </si>
  <si>
    <t>Salford Royal NHS Foundation Trust</t>
  </si>
  <si>
    <t>Salisbury NHS Foundation Trust</t>
  </si>
  <si>
    <t>Sheffield Childrens NHS Foundation Trust</t>
  </si>
  <si>
    <t>Sherwood Forest Hospitals NHS Foundation Trust</t>
  </si>
  <si>
    <t>Bolton Hospitals NHS Trust</t>
  </si>
  <si>
    <t>Birmingham Children's Hospital NHS Foundation Trust</t>
  </si>
  <si>
    <t>Calderdale and Huddersfield NHS Foundation Trust</t>
  </si>
  <si>
    <t>Chelsea and Westminster Hospital NHS Foundation Trust</t>
  </si>
  <si>
    <t>County Durham and Darlington NHS Foundation Trust</t>
  </si>
  <si>
    <t>Great Ormond Street Hospital for Children NHS Trust</t>
  </si>
  <si>
    <t>King's College Hospital NHS Foundation Trust</t>
  </si>
  <si>
    <t>Liverpool Women's NHS Foundation Trust</t>
  </si>
  <si>
    <t>Luton and Dunstable Hospital NHS Foundation Trust</t>
  </si>
  <si>
    <t>Basingstoke and North Hampshire NHS Foundation Trust</t>
  </si>
  <si>
    <t>The Royal Bournemouth and Christchurch Hospitals NHS Foundation Trust</t>
  </si>
  <si>
    <t>University Hospital of South Manchester NHS Foundation Trust</t>
  </si>
  <si>
    <t>5QT</t>
  </si>
  <si>
    <t>Isle Of Wight NHS PCT</t>
  </si>
  <si>
    <r>
      <t>Formerly</t>
    </r>
    <r>
      <rPr>
        <sz val="10"/>
        <color indexed="10"/>
        <rFont val="Arial"/>
        <family val="2"/>
      </rPr>
      <t xml:space="preserve"> </t>
    </r>
    <r>
      <rPr>
        <sz val="10"/>
        <color indexed="10"/>
        <rFont val="Arial"/>
        <family val="0"/>
      </rPr>
      <t>Isle Of Wight Healthcare NHS Trust (</t>
    </r>
    <r>
      <rPr>
        <b/>
        <sz val="10"/>
        <color indexed="10"/>
        <rFont val="Arial"/>
        <family val="2"/>
      </rPr>
      <t>NOW 5QT ISLE OF WIGHT NHS PCT</t>
    </r>
    <r>
      <rPr>
        <sz val="10"/>
        <color indexed="10"/>
        <rFont val="Arial"/>
        <family val="0"/>
      </rPr>
      <t>)</t>
    </r>
  </si>
  <si>
    <r>
      <t xml:space="preserve">A copy of this spreadsheet should be sent as an e-mail attachment to the Acute Co-ordination Centre each Thursday from the 10th May until the survey closes.  The file must be saved with name in the format: </t>
    </r>
    <r>
      <rPr>
        <b/>
        <sz val="10"/>
        <rFont val="Arial"/>
        <family val="2"/>
      </rPr>
      <t>MAT07_&lt;trust code&gt;_&lt;week of submission&gt;.xls</t>
    </r>
    <r>
      <rPr>
        <sz val="10"/>
        <rFont val="Arial"/>
        <family val="2"/>
      </rPr>
      <t xml:space="preserve">.  </t>
    </r>
    <r>
      <rPr>
        <sz val="10"/>
        <rFont val="Arial"/>
        <family val="0"/>
      </rPr>
      <t>Data should be sent to the following e-mail address: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</si>
</sst>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 numFmtId="166" formatCode="0.0%"/>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d/m/yy;@"/>
  </numFmts>
  <fonts count="25">
    <font>
      <sz val="10"/>
      <name val="Arial"/>
      <family val="0"/>
    </font>
    <font>
      <b/>
      <sz val="10"/>
      <name val="Arial"/>
      <family val="2"/>
    </font>
    <font>
      <sz val="8"/>
      <name val="Arial"/>
      <family val="0"/>
    </font>
    <font>
      <b/>
      <sz val="8"/>
      <name val="Arial"/>
      <family val="2"/>
    </font>
    <font>
      <sz val="10"/>
      <color indexed="10"/>
      <name val="Arial"/>
      <family val="0"/>
    </font>
    <font>
      <sz val="10"/>
      <color indexed="8"/>
      <name val="MS Sans Serif"/>
      <family val="0"/>
    </font>
    <font>
      <sz val="8"/>
      <color indexed="10"/>
      <name val="Arial"/>
      <family val="0"/>
    </font>
    <font>
      <b/>
      <sz val="12"/>
      <name val="Arial"/>
      <family val="2"/>
    </font>
    <font>
      <b/>
      <sz val="18"/>
      <name val="Arial"/>
      <family val="2"/>
    </font>
    <font>
      <sz val="11"/>
      <name val="Arial"/>
      <family val="2"/>
    </font>
    <font>
      <b/>
      <sz val="17.5"/>
      <name val="Arial"/>
      <family val="0"/>
    </font>
    <font>
      <b/>
      <sz val="14.5"/>
      <name val="Arial"/>
      <family val="0"/>
    </font>
    <font>
      <sz val="14.5"/>
      <name val="Arial"/>
      <family val="0"/>
    </font>
    <font>
      <u val="single"/>
      <sz val="10"/>
      <color indexed="12"/>
      <name val="Arial"/>
      <family val="0"/>
    </font>
    <font>
      <u val="single"/>
      <sz val="10"/>
      <color indexed="36"/>
      <name val="Arial"/>
      <family val="0"/>
    </font>
    <font>
      <i/>
      <sz val="10"/>
      <name val="Arial"/>
      <family val="2"/>
    </font>
    <font>
      <b/>
      <i/>
      <sz val="10"/>
      <name val="Arial"/>
      <family val="2"/>
    </font>
    <font>
      <b/>
      <sz val="16"/>
      <name val="Arial"/>
      <family val="2"/>
    </font>
    <font>
      <b/>
      <sz val="11"/>
      <name val="Arial"/>
      <family val="2"/>
    </font>
    <font>
      <b/>
      <sz val="14"/>
      <color indexed="48"/>
      <name val="Arial"/>
      <family val="2"/>
    </font>
    <font>
      <b/>
      <u val="single"/>
      <sz val="14"/>
      <color indexed="48"/>
      <name val="Arial"/>
      <family val="2"/>
    </font>
    <font>
      <b/>
      <u val="single"/>
      <sz val="10"/>
      <color indexed="48"/>
      <name val="Arial"/>
      <family val="2"/>
    </font>
    <font>
      <sz val="10"/>
      <name val="Times New Roman"/>
      <family val="1"/>
    </font>
    <font>
      <i/>
      <sz val="10"/>
      <color indexed="10"/>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8"/>
        <bgColor indexed="64"/>
      </patternFill>
    </fill>
  </fills>
  <borders count="37">
    <border>
      <left/>
      <right/>
      <top/>
      <bottom/>
      <diagonal/>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20">
    <xf numFmtId="0" fontId="0" fillId="0" borderId="0" xfId="0" applyAlignment="1">
      <alignment/>
    </xf>
    <xf numFmtId="0" fontId="0" fillId="0" borderId="1" xfId="0" applyBorder="1" applyAlignment="1">
      <alignment/>
    </xf>
    <xf numFmtId="0" fontId="0" fillId="0" borderId="2" xfId="0" applyBorder="1" applyAlignment="1">
      <alignment/>
    </xf>
    <xf numFmtId="165" fontId="0" fillId="0" borderId="3" xfId="0" applyNumberFormat="1" applyBorder="1" applyAlignment="1">
      <alignment/>
    </xf>
    <xf numFmtId="165" fontId="0" fillId="0" borderId="4" xfId="0" applyNumberFormat="1" applyBorder="1" applyAlignment="1">
      <alignment/>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0" fillId="0" borderId="0" xfId="0" applyFill="1" applyAlignment="1">
      <alignment horizontal="left"/>
    </xf>
    <xf numFmtId="0" fontId="2" fillId="0" borderId="0" xfId="0" applyFont="1" applyFill="1" applyAlignment="1">
      <alignment vertical="top" wrapText="1"/>
    </xf>
    <xf numFmtId="0" fontId="4" fillId="2" borderId="0" xfId="21" applyFont="1" applyFill="1" applyBorder="1" applyAlignment="1">
      <alignment vertical="top"/>
      <protection/>
    </xf>
    <xf numFmtId="0" fontId="6" fillId="2" borderId="0" xfId="0" applyFont="1" applyFill="1" applyAlignment="1">
      <alignment vertical="top" wrapText="1"/>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alignment/>
    </xf>
    <xf numFmtId="1" fontId="0" fillId="0" borderId="8" xfId="0" applyNumberFormat="1" applyBorder="1" applyAlignment="1">
      <alignment horizontal="center"/>
    </xf>
    <xf numFmtId="1" fontId="0" fillId="0" borderId="9" xfId="0" applyNumberFormat="1" applyBorder="1" applyAlignment="1">
      <alignment horizontal="center"/>
    </xf>
    <xf numFmtId="1" fontId="0" fillId="0" borderId="10" xfId="0" applyNumberFormat="1" applyBorder="1" applyAlignment="1">
      <alignment horizontal="center"/>
    </xf>
    <xf numFmtId="166" fontId="1" fillId="0" borderId="11" xfId="0" applyNumberFormat="1" applyFont="1" applyBorder="1" applyAlignment="1">
      <alignment horizontal="center"/>
    </xf>
    <xf numFmtId="166" fontId="1" fillId="0" borderId="12" xfId="0" applyNumberFormat="1" applyFont="1" applyBorder="1" applyAlignment="1">
      <alignment horizontal="center"/>
    </xf>
    <xf numFmtId="166" fontId="1" fillId="0" borderId="13" xfId="0" applyNumberFormat="1" applyFont="1" applyBorder="1" applyAlignment="1">
      <alignment horizontal="center"/>
    </xf>
    <xf numFmtId="0" fontId="0" fillId="0" borderId="3" xfId="0" applyBorder="1" applyAlignment="1">
      <alignment/>
    </xf>
    <xf numFmtId="0" fontId="0" fillId="0" borderId="4" xfId="0" applyBorder="1" applyAlignment="1">
      <alignment/>
    </xf>
    <xf numFmtId="0" fontId="0" fillId="0" borderId="14" xfId="0" applyBorder="1" applyAlignment="1">
      <alignment/>
    </xf>
    <xf numFmtId="0" fontId="0" fillId="0" borderId="15" xfId="0" applyBorder="1" applyAlignment="1">
      <alignment/>
    </xf>
    <xf numFmtId="0" fontId="1" fillId="0" borderId="16" xfId="0" applyFont="1" applyFill="1" applyBorder="1" applyAlignment="1">
      <alignment wrapText="1"/>
    </xf>
    <xf numFmtId="0" fontId="1" fillId="0" borderId="7" xfId="0" applyFont="1" applyFill="1" applyBorder="1" applyAlignment="1">
      <alignment wrapText="1"/>
    </xf>
    <xf numFmtId="0" fontId="1" fillId="0" borderId="5" xfId="0" applyFont="1" applyFill="1" applyBorder="1" applyAlignment="1">
      <alignment wrapText="1"/>
    </xf>
    <xf numFmtId="49" fontId="0" fillId="0" borderId="0" xfId="0" applyNumberFormat="1" applyAlignment="1">
      <alignment/>
    </xf>
    <xf numFmtId="0" fontId="1" fillId="0" borderId="0" xfId="0" applyFont="1" applyAlignment="1">
      <alignment/>
    </xf>
    <xf numFmtId="0" fontId="0" fillId="0" borderId="0" xfId="0" applyAlignment="1">
      <alignment wrapText="1"/>
    </xf>
    <xf numFmtId="0" fontId="13" fillId="0" borderId="0" xfId="20" applyAlignment="1">
      <alignment/>
    </xf>
    <xf numFmtId="0" fontId="0" fillId="0" borderId="0" xfId="0" applyFont="1" applyAlignment="1">
      <alignment wrapText="1"/>
    </xf>
    <xf numFmtId="0" fontId="16" fillId="0" borderId="0" xfId="0" applyFont="1" applyAlignment="1">
      <alignment/>
    </xf>
    <xf numFmtId="0" fontId="8" fillId="0" borderId="17" xfId="0" applyFont="1" applyBorder="1" applyAlignment="1">
      <alignment horizontal="center" vertical="center"/>
    </xf>
    <xf numFmtId="0" fontId="0" fillId="0" borderId="17" xfId="0" applyBorder="1" applyAlignment="1">
      <alignment/>
    </xf>
    <xf numFmtId="0" fontId="17" fillId="0" borderId="17" xfId="0" applyFont="1" applyBorder="1" applyAlignment="1">
      <alignment vertical="center"/>
    </xf>
    <xf numFmtId="0" fontId="18" fillId="0" borderId="17" xfId="0" applyFont="1" applyBorder="1" applyAlignment="1">
      <alignment horizontal="right" vertical="center" wrapText="1"/>
    </xf>
    <xf numFmtId="1"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 fillId="3" borderId="18" xfId="0" applyFont="1" applyFill="1" applyBorder="1" applyAlignment="1">
      <alignment wrapText="1"/>
    </xf>
    <xf numFmtId="0" fontId="4" fillId="2" borderId="0" xfId="0" applyFont="1" applyFill="1" applyAlignment="1">
      <alignment horizontal="left"/>
    </xf>
    <xf numFmtId="0" fontId="3" fillId="2" borderId="17" xfId="0" applyFont="1" applyFill="1" applyBorder="1" applyAlignment="1">
      <alignment horizontal="left" wrapText="1"/>
    </xf>
    <xf numFmtId="0" fontId="1" fillId="2" borderId="17" xfId="0" applyFont="1" applyFill="1" applyBorder="1" applyAlignment="1">
      <alignment horizontal="left"/>
    </xf>
    <xf numFmtId="0" fontId="21" fillId="0" borderId="0" xfId="0" applyFont="1" applyAlignment="1">
      <alignment/>
    </xf>
    <xf numFmtId="0" fontId="19" fillId="0" borderId="0" xfId="0" applyFont="1" applyAlignment="1">
      <alignment horizontal="center" wrapText="1"/>
    </xf>
    <xf numFmtId="0" fontId="19" fillId="0" borderId="0" xfId="0" applyFont="1" applyAlignment="1">
      <alignment horizontal="center"/>
    </xf>
    <xf numFmtId="0" fontId="4" fillId="0" borderId="0" xfId="0" applyFont="1" applyFill="1" applyAlignment="1">
      <alignment horizontal="left"/>
    </xf>
    <xf numFmtId="0" fontId="0" fillId="0" borderId="0" xfId="0" applyBorder="1" applyAlignment="1">
      <alignment/>
    </xf>
    <xf numFmtId="165" fontId="0" fillId="0" borderId="0" xfId="0" applyNumberFormat="1" applyBorder="1" applyAlignment="1">
      <alignment/>
    </xf>
    <xf numFmtId="1" fontId="0" fillId="0" borderId="0" xfId="0" applyNumberFormat="1" applyBorder="1" applyAlignment="1">
      <alignment horizontal="center"/>
    </xf>
    <xf numFmtId="166" fontId="1" fillId="0" borderId="0" xfId="0" applyNumberFormat="1" applyFont="1" applyBorder="1" applyAlignment="1">
      <alignment horizontal="center"/>
    </xf>
    <xf numFmtId="0" fontId="0" fillId="0" borderId="19" xfId="0" applyBorder="1" applyAlignment="1">
      <alignment/>
    </xf>
    <xf numFmtId="165" fontId="0" fillId="0" borderId="20" xfId="0" applyNumberFormat="1" applyBorder="1" applyAlignment="1">
      <alignment/>
    </xf>
    <xf numFmtId="1" fontId="0" fillId="0" borderId="21" xfId="0" applyNumberForma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0" fontId="0" fillId="0" borderId="20" xfId="0" applyBorder="1" applyAlignment="1">
      <alignment/>
    </xf>
    <xf numFmtId="0" fontId="0" fillId="0" borderId="21" xfId="0" applyBorder="1" applyAlignment="1">
      <alignment/>
    </xf>
    <xf numFmtId="1" fontId="0" fillId="0" borderId="5" xfId="0" applyNumberFormat="1" applyBorder="1" applyAlignment="1">
      <alignment horizontal="center"/>
    </xf>
    <xf numFmtId="1" fontId="0" fillId="0" borderId="6" xfId="0" applyNumberFormat="1" applyBorder="1" applyAlignment="1">
      <alignment horizontal="center"/>
    </xf>
    <xf numFmtId="1" fontId="0" fillId="0" borderId="24" xfId="0" applyNumberFormat="1" applyBorder="1" applyAlignment="1">
      <alignment horizontal="center"/>
    </xf>
    <xf numFmtId="0" fontId="0" fillId="3" borderId="25" xfId="0" applyFont="1" applyFill="1" applyBorder="1" applyAlignment="1" applyProtection="1">
      <alignment horizontal="center" vertical="center" wrapText="1"/>
      <protection/>
    </xf>
    <xf numFmtId="0" fontId="0" fillId="3" borderId="0" xfId="0" applyFont="1" applyFill="1" applyBorder="1" applyAlignment="1" applyProtection="1">
      <alignment horizontal="left" wrapText="1"/>
      <protection/>
    </xf>
    <xf numFmtId="0" fontId="7" fillId="3" borderId="26" xfId="0" applyFont="1" applyFill="1" applyBorder="1" applyAlignment="1" applyProtection="1">
      <alignment horizontal="left"/>
      <protection/>
    </xf>
    <xf numFmtId="0" fontId="7" fillId="0" borderId="27" xfId="0" applyFont="1" applyBorder="1" applyAlignment="1" applyProtection="1">
      <alignment horizontal="left" wrapText="1"/>
      <protection/>
    </xf>
    <xf numFmtId="0" fontId="7" fillId="0" borderId="27" xfId="0" applyFont="1" applyBorder="1" applyAlignment="1" applyProtection="1">
      <alignment horizontal="left"/>
      <protection/>
    </xf>
    <xf numFmtId="0" fontId="7" fillId="0" borderId="26" xfId="0" applyFont="1" applyBorder="1" applyAlignment="1" applyProtection="1">
      <alignment horizontal="left"/>
      <protection/>
    </xf>
    <xf numFmtId="0" fontId="7" fillId="0" borderId="28" xfId="0" applyFont="1" applyBorder="1" applyAlignment="1" applyProtection="1">
      <alignment horizontal="left"/>
      <protection/>
    </xf>
    <xf numFmtId="0" fontId="7" fillId="3" borderId="28" xfId="0" applyFont="1" applyFill="1" applyBorder="1" applyAlignment="1" applyProtection="1">
      <alignment horizontal="left"/>
      <protection/>
    </xf>
    <xf numFmtId="0" fontId="7" fillId="0" borderId="0" xfId="0" applyFont="1" applyAlignment="1" applyProtection="1">
      <alignment horizontal="left"/>
      <protection/>
    </xf>
    <xf numFmtId="0" fontId="0" fillId="3" borderId="25" xfId="0" applyFont="1" applyFill="1" applyBorder="1" applyAlignment="1" applyProtection="1">
      <alignment horizontal="center" wrapText="1"/>
      <protection/>
    </xf>
    <xf numFmtId="14" fontId="0" fillId="3" borderId="0" xfId="0" applyNumberFormat="1" applyFont="1" applyFill="1" applyBorder="1" applyAlignment="1" applyProtection="1">
      <alignment horizontal="center" vertical="center"/>
      <protection/>
    </xf>
    <xf numFmtId="14" fontId="0" fillId="3" borderId="29" xfId="0" applyNumberFormat="1" applyFont="1" applyFill="1" applyBorder="1" applyAlignment="1" applyProtection="1">
      <alignment horizontal="center" vertical="center"/>
      <protection/>
    </xf>
    <xf numFmtId="1" fontId="0" fillId="3" borderId="0" xfId="0" applyNumberFormat="1" applyFont="1" applyFill="1" applyBorder="1" applyAlignment="1" applyProtection="1">
      <alignment/>
      <protection/>
    </xf>
    <xf numFmtId="1" fontId="0" fillId="0" borderId="0" xfId="0" applyNumberFormat="1" applyFont="1" applyFill="1" applyAlignment="1" applyProtection="1">
      <alignment/>
      <protection/>
    </xf>
    <xf numFmtId="0" fontId="0" fillId="0" borderId="0" xfId="0" applyFont="1" applyAlignment="1" applyProtection="1">
      <alignment/>
      <protection/>
    </xf>
    <xf numFmtId="1" fontId="0" fillId="3" borderId="29" xfId="0" applyNumberFormat="1" applyFont="1" applyFill="1" applyBorder="1" applyAlignment="1" applyProtection="1">
      <alignment horizontal="center"/>
      <protection/>
    </xf>
    <xf numFmtId="0" fontId="0" fillId="0" borderId="25" xfId="0" applyFont="1" applyBorder="1" applyAlignment="1" applyProtection="1">
      <alignment horizontal="center" vertical="center" wrapText="1"/>
      <protection locked="0"/>
    </xf>
    <xf numFmtId="0" fontId="0" fillId="0" borderId="25" xfId="0" applyFont="1" applyBorder="1" applyAlignment="1" applyProtection="1">
      <alignment horizontal="center" wrapText="1"/>
      <protection locked="0"/>
    </xf>
    <xf numFmtId="14" fontId="0" fillId="0" borderId="0" xfId="0" applyNumberFormat="1" applyFont="1" applyBorder="1" applyAlignment="1" applyProtection="1">
      <alignment horizontal="center" wrapText="1"/>
      <protection locked="0"/>
    </xf>
    <xf numFmtId="14" fontId="0" fillId="0" borderId="29" xfId="0" applyNumberFormat="1" applyFont="1" applyBorder="1" applyAlignment="1" applyProtection="1">
      <alignment horizontal="center" wrapText="1"/>
      <protection locked="0"/>
    </xf>
    <xf numFmtId="1" fontId="0" fillId="0" borderId="25" xfId="0" applyNumberFormat="1" applyFont="1" applyFill="1" applyBorder="1" applyAlignment="1" applyProtection="1">
      <alignment horizontal="center" wrapText="1"/>
      <protection locked="0"/>
    </xf>
    <xf numFmtId="1" fontId="0" fillId="0" borderId="0" xfId="0" applyNumberFormat="1" applyFont="1" applyBorder="1" applyAlignment="1" applyProtection="1">
      <alignment horizontal="center"/>
      <protection locked="0"/>
    </xf>
    <xf numFmtId="1" fontId="0" fillId="0" borderId="25" xfId="0" applyNumberFormat="1" applyFont="1" applyBorder="1" applyAlignment="1" applyProtection="1">
      <alignment horizontal="center"/>
      <protection locked="0"/>
    </xf>
    <xf numFmtId="1" fontId="0" fillId="0" borderId="0" xfId="0" applyNumberFormat="1" applyFont="1" applyBorder="1" applyAlignment="1" applyProtection="1">
      <alignment/>
      <protection locked="0"/>
    </xf>
    <xf numFmtId="1" fontId="0" fillId="0" borderId="29" xfId="0" applyNumberFormat="1" applyFont="1" applyBorder="1" applyAlignment="1" applyProtection="1">
      <alignment/>
      <protection locked="0"/>
    </xf>
    <xf numFmtId="0" fontId="0" fillId="3" borderId="30" xfId="0" applyFont="1" applyFill="1" applyBorder="1" applyAlignment="1" applyProtection="1">
      <alignment horizontal="center" vertical="center" wrapText="1"/>
      <protection/>
    </xf>
    <xf numFmtId="0" fontId="0" fillId="3" borderId="30" xfId="0" applyFont="1" applyFill="1" applyBorder="1" applyAlignment="1" applyProtection="1">
      <alignment horizontal="center" wrapText="1"/>
      <protection/>
    </xf>
    <xf numFmtId="14" fontId="0" fillId="3" borderId="17" xfId="0" applyNumberFormat="1" applyFont="1" applyFill="1" applyBorder="1" applyAlignment="1" applyProtection="1">
      <alignment horizontal="center" vertical="center"/>
      <protection/>
    </xf>
    <xf numFmtId="14" fontId="0" fillId="3" borderId="31" xfId="0" applyNumberFormat="1" applyFont="1" applyFill="1" applyBorder="1" applyAlignment="1" applyProtection="1">
      <alignment horizontal="center" vertical="center"/>
      <protection/>
    </xf>
    <xf numFmtId="1" fontId="0" fillId="3" borderId="17" xfId="0" applyNumberFormat="1" applyFont="1" applyFill="1" applyBorder="1" applyAlignment="1" applyProtection="1">
      <alignment/>
      <protection/>
    </xf>
    <xf numFmtId="1" fontId="0" fillId="0" borderId="30" xfId="0" applyNumberFormat="1" applyFont="1" applyBorder="1" applyAlignment="1" applyProtection="1">
      <alignment horizontal="center"/>
      <protection locked="0"/>
    </xf>
    <xf numFmtId="1" fontId="0" fillId="0" borderId="17" xfId="0" applyNumberFormat="1" applyFont="1" applyBorder="1" applyAlignment="1" applyProtection="1">
      <alignment horizontal="center"/>
      <protection locked="0"/>
    </xf>
    <xf numFmtId="1" fontId="0" fillId="3" borderId="31" xfId="0" applyNumberFormat="1" applyFont="1" applyFill="1" applyBorder="1" applyAlignment="1" applyProtection="1">
      <alignment horizontal="center"/>
      <protection/>
    </xf>
    <xf numFmtId="1" fontId="0" fillId="0" borderId="17" xfId="0" applyNumberFormat="1" applyFont="1" applyBorder="1" applyAlignment="1" applyProtection="1">
      <alignment/>
      <protection locked="0"/>
    </xf>
    <xf numFmtId="1" fontId="0" fillId="0" borderId="31" xfId="0" applyNumberFormat="1" applyFont="1" applyBorder="1" applyAlignment="1" applyProtection="1">
      <alignment/>
      <protection locked="0"/>
    </xf>
    <xf numFmtId="0" fontId="0" fillId="4" borderId="0" xfId="0" applyFont="1" applyFill="1" applyAlignment="1" applyProtection="1">
      <alignment/>
      <protection/>
    </xf>
    <xf numFmtId="0" fontId="1" fillId="4" borderId="0" xfId="0" applyFont="1" applyFill="1" applyAlignment="1" applyProtection="1">
      <alignment horizontal="center" wrapText="1"/>
      <protection/>
    </xf>
    <xf numFmtId="0" fontId="0" fillId="4" borderId="0" xfId="0" applyFont="1" applyFill="1" applyAlignment="1" applyProtection="1">
      <alignment horizontal="center" vertical="center"/>
      <protection/>
    </xf>
    <xf numFmtId="1" fontId="0" fillId="4" borderId="0" xfId="0" applyNumberFormat="1" applyFont="1" applyFill="1" applyAlignment="1" applyProtection="1">
      <alignment/>
      <protection/>
    </xf>
    <xf numFmtId="14" fontId="0" fillId="4" borderId="0" xfId="0" applyNumberFormat="1" applyFont="1" applyFill="1" applyAlignment="1" applyProtection="1">
      <alignment/>
      <protection/>
    </xf>
    <xf numFmtId="0" fontId="0" fillId="4" borderId="0" xfId="0" applyFont="1" applyFill="1" applyAlignment="1" applyProtection="1">
      <alignment horizontal="center"/>
      <protection/>
    </xf>
    <xf numFmtId="165" fontId="0" fillId="3" borderId="0" xfId="0" applyNumberFormat="1" applyFont="1" applyFill="1" applyBorder="1" applyAlignment="1" applyProtection="1">
      <alignment/>
      <protection/>
    </xf>
    <xf numFmtId="165" fontId="0" fillId="3" borderId="17" xfId="0" applyNumberFormat="1" applyFont="1" applyFill="1" applyBorder="1" applyAlignment="1" applyProtection="1">
      <alignment/>
      <protection/>
    </xf>
    <xf numFmtId="0" fontId="0" fillId="3" borderId="31" xfId="0" applyFont="1" applyFill="1" applyBorder="1" applyAlignment="1" applyProtection="1">
      <alignment horizontal="left" wrapText="1"/>
      <protection/>
    </xf>
    <xf numFmtId="0" fontId="6" fillId="0" borderId="0" xfId="0" applyFont="1" applyFill="1" applyAlignment="1">
      <alignment vertical="top" wrapText="1"/>
    </xf>
    <xf numFmtId="0" fontId="23" fillId="0" borderId="0" xfId="0" applyFont="1" applyAlignment="1">
      <alignment/>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34" xfId="0" applyFont="1" applyBorder="1" applyAlignment="1">
      <alignment horizontal="center" wrapText="1"/>
    </xf>
    <xf numFmtId="0" fontId="1" fillId="0" borderId="7" xfId="0" applyFont="1" applyBorder="1" applyAlignment="1">
      <alignment horizontal="center" wrapText="1"/>
    </xf>
    <xf numFmtId="0" fontId="1" fillId="0" borderId="32" xfId="0" applyFont="1" applyBorder="1" applyAlignment="1">
      <alignment horizontal="center" wrapText="1"/>
    </xf>
    <xf numFmtId="0" fontId="1" fillId="0" borderId="16" xfId="0" applyFont="1" applyBorder="1" applyAlignment="1">
      <alignment horizontal="center" wrapText="1"/>
    </xf>
    <xf numFmtId="0" fontId="1" fillId="0" borderId="36" xfId="0" applyFont="1" applyBorder="1" applyAlignment="1">
      <alignment horizontal="left" wrapText="1"/>
    </xf>
    <xf numFmtId="0" fontId="1" fillId="0" borderId="25" xfId="0" applyFont="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000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Outcomes over time</a:t>
            </a:r>
          </a:p>
        </c:rich>
      </c:tx>
      <c:layout/>
      <c:spPr>
        <a:noFill/>
        <a:ln>
          <a:noFill/>
        </a:ln>
      </c:spPr>
    </c:title>
    <c:plotArea>
      <c:layout/>
      <c:scatterChart>
        <c:scatterStyle val="lineMarker"/>
        <c:varyColors val="0"/>
        <c:ser>
          <c:idx val="0"/>
          <c:order val="0"/>
          <c:tx>
            <c:v>Completed</c:v>
          </c:tx>
          <c:extLst>
            <c:ext xmlns:c14="http://schemas.microsoft.com/office/drawing/2007/8/2/chart" uri="{6F2FDCE9-48DA-4B69-8628-5D25D57E5C99}">
              <c14:invertSolidFillFmt>
                <c14:spPr>
                  <a:solidFill>
                    <a:srgbClr val="000000"/>
                  </a:solidFill>
                </c14:spPr>
              </c14:invertSolidFillFmt>
            </c:ext>
          </c:extLst>
          <c:xVal>
            <c:numRef>
              <c:f>'Response rates'!$C$5:$C$15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'Response rates'!$D$5:$D$15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v>Undelivered</c:v>
          </c:tx>
          <c:extLst>
            <c:ext xmlns:c14="http://schemas.microsoft.com/office/drawing/2007/8/2/chart" uri="{6F2FDCE9-48DA-4B69-8628-5D25D57E5C99}">
              <c14:invertSolidFillFmt>
                <c14:spPr>
                  <a:solidFill>
                    <a:srgbClr val="000000"/>
                  </a:solidFill>
                </c14:spPr>
              </c14:invertSolidFillFmt>
            </c:ext>
          </c:extLst>
          <c:xVal>
            <c:numRef>
              <c:f>'Response rates'!$C$5:$C$15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'Response rates'!$E$5:$E$15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v>Deceased</c:v>
          </c:tx>
          <c:extLst>
            <c:ext xmlns:c14="http://schemas.microsoft.com/office/drawing/2007/8/2/chart" uri="{6F2FDCE9-48DA-4B69-8628-5D25D57E5C99}">
              <c14:invertSolidFillFmt>
                <c14:spPr>
                  <a:solidFill>
                    <a:srgbClr val="000000"/>
                  </a:solidFill>
                </c14:spPr>
              </c14:invertSolidFillFmt>
            </c:ext>
          </c:extLst>
          <c:xVal>
            <c:numRef>
              <c:f>'Response rates'!$C$5:$C$15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'Response rates'!$F$5:$F$15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3"/>
          <c:tx>
            <c:v>Opted out</c:v>
          </c:tx>
          <c:extLst>
            <c:ext xmlns:c14="http://schemas.microsoft.com/office/drawing/2007/8/2/chart" uri="{6F2FDCE9-48DA-4B69-8628-5D25D57E5C99}">
              <c14:invertSolidFillFmt>
                <c14:spPr>
                  <a:solidFill>
                    <a:srgbClr val="000000"/>
                  </a:solidFill>
                </c14:spPr>
              </c14:invertSolidFillFmt>
            </c:ext>
          </c:extLst>
          <c:xVal>
            <c:numRef>
              <c:f>'Response rates'!$C$5:$C$15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'Response rates'!$G$5:$G$15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4"/>
          <c:order val="4"/>
          <c:tx>
            <c:v>Ineligible</c:v>
          </c:tx>
          <c:extLst>
            <c:ext xmlns:c14="http://schemas.microsoft.com/office/drawing/2007/8/2/chart" uri="{6F2FDCE9-48DA-4B69-8628-5D25D57E5C99}">
              <c14:invertSolidFillFmt>
                <c14:spPr>
                  <a:solidFill>
                    <a:srgbClr val="000000"/>
                  </a:solidFill>
                </c14:spPr>
              </c14:invertSolidFillFmt>
            </c:ext>
          </c:extLst>
          <c:xVal>
            <c:numRef>
              <c:f>'Response rates'!$C$5:$C$15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'Response rates'!$H$5:$H$15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6600581"/>
        <c:axId val="59405230"/>
      </c:scatterChart>
      <c:scatterChart>
        <c:scatterStyle val="lineMarker"/>
        <c:varyColors val="0"/>
        <c:ser>
          <c:idx val="5"/>
          <c:order val="5"/>
          <c:tx>
            <c:v>Adjusted response rate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00"/>
              </a:solidFill>
              <a:ln>
                <a:solidFill>
                  <a:srgbClr val="000000"/>
                </a:solidFill>
              </a:ln>
            </c:spPr>
          </c:marker>
          <c:xVal>
            <c:numRef>
              <c:f>'Response rates'!$C$5:$C$15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'Response rates'!$J$5:$J$15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64885023"/>
        <c:axId val="47094296"/>
      </c:scatterChart>
      <c:valAx>
        <c:axId val="6600581"/>
        <c:scaling>
          <c:orientation val="minMax"/>
          <c:max val="39282"/>
          <c:min val="39212"/>
        </c:scaling>
        <c:axPos val="b"/>
        <c:title>
          <c:tx>
            <c:rich>
              <a:bodyPr vert="horz" rot="0" anchor="ctr"/>
              <a:lstStyle/>
              <a:p>
                <a:pPr algn="ctr">
                  <a:defRPr/>
                </a:pPr>
                <a:r>
                  <a:rPr lang="en-US" cap="none" sz="1450" b="1" i="0" u="none" baseline="0">
                    <a:latin typeface="Arial"/>
                    <a:ea typeface="Arial"/>
                    <a:cs typeface="Arial"/>
                  </a:rPr>
                  <a:t>Date of report</a:t>
                </a:r>
              </a:p>
            </c:rich>
          </c:tx>
          <c:layout/>
          <c:overlay val="0"/>
          <c:spPr>
            <a:noFill/>
            <a:ln>
              <a:noFill/>
            </a:ln>
          </c:spPr>
        </c:title>
        <c:delete val="0"/>
        <c:numFmt formatCode="d/m/yy;@" sourceLinked="0"/>
        <c:majorTickMark val="out"/>
        <c:minorTickMark val="none"/>
        <c:tickLblPos val="nextTo"/>
        <c:txPr>
          <a:bodyPr/>
          <a:lstStyle/>
          <a:p>
            <a:pPr>
              <a:defRPr lang="en-US" cap="none" sz="800" b="0" i="0" u="none" baseline="0">
                <a:latin typeface="Arial"/>
                <a:ea typeface="Arial"/>
                <a:cs typeface="Arial"/>
              </a:defRPr>
            </a:pPr>
          </a:p>
        </c:txPr>
        <c:crossAx val="59405230"/>
        <c:crosses val="autoZero"/>
        <c:crossBetween val="midCat"/>
        <c:dispUnits/>
        <c:majorUnit val="7"/>
        <c:minorUnit val="1"/>
      </c:valAx>
      <c:valAx>
        <c:axId val="59405230"/>
        <c:scaling>
          <c:orientation val="minMax"/>
        </c:scaling>
        <c:axPos val="l"/>
        <c:title>
          <c:tx>
            <c:rich>
              <a:bodyPr vert="horz" rot="-5400000" anchor="ctr"/>
              <a:lstStyle/>
              <a:p>
                <a:pPr algn="ctr">
                  <a:defRPr/>
                </a:pPr>
                <a:r>
                  <a:rPr lang="en-US" cap="none" sz="1450" b="1" i="0" u="none" baseline="0">
                    <a:latin typeface="Arial"/>
                    <a:ea typeface="Arial"/>
                    <a:cs typeface="Arial"/>
                  </a:rPr>
                  <a:t>Frequency /n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600581"/>
        <c:crosses val="autoZero"/>
        <c:crossBetween val="midCat"/>
        <c:dispUnits/>
      </c:valAx>
      <c:valAx>
        <c:axId val="64885023"/>
        <c:scaling>
          <c:orientation val="minMax"/>
        </c:scaling>
        <c:axPos val="b"/>
        <c:delete val="1"/>
        <c:majorTickMark val="in"/>
        <c:minorTickMark val="none"/>
        <c:tickLblPos val="nextTo"/>
        <c:crossAx val="47094296"/>
        <c:crosses val="max"/>
        <c:crossBetween val="midCat"/>
        <c:dispUnits/>
      </c:valAx>
      <c:valAx>
        <c:axId val="47094296"/>
        <c:scaling>
          <c:orientation val="minMax"/>
          <c:max val="1"/>
          <c:min val="0"/>
        </c:scaling>
        <c:axPos val="l"/>
        <c:title>
          <c:tx>
            <c:rich>
              <a:bodyPr vert="horz" rot="-5400000" anchor="ctr"/>
              <a:lstStyle/>
              <a:p>
                <a:pPr algn="ctr">
                  <a:defRPr/>
                </a:pPr>
                <a:r>
                  <a:rPr lang="en-US" cap="none" sz="1450" b="1" i="0" u="none" baseline="0">
                    <a:latin typeface="Arial"/>
                    <a:ea typeface="Arial"/>
                    <a:cs typeface="Arial"/>
                  </a:rPr>
                  <a:t>Response rate</a:t>
                </a:r>
              </a:p>
            </c:rich>
          </c:tx>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Arial"/>
                <a:ea typeface="Arial"/>
                <a:cs typeface="Arial"/>
              </a:defRPr>
            </a:pPr>
          </a:p>
        </c:txPr>
        <c:crossAx val="64885023"/>
        <c:crosses val="max"/>
        <c:crossBetween val="midCat"/>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12</xdr:col>
      <xdr:colOff>542925</xdr:colOff>
      <xdr:row>46</xdr:row>
      <xdr:rowOff>104775</xdr:rowOff>
    </xdr:to>
    <xdr:graphicFrame>
      <xdr:nvGraphicFramePr>
        <xdr:cNvPr id="1" name="Chart 3"/>
        <xdr:cNvGraphicFramePr/>
      </xdr:nvGraphicFramePr>
      <xdr:xfrm>
        <a:off x="9525" y="3009900"/>
        <a:ext cx="11210925" cy="4762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hssurveys.org/docs/MAT07_Guidance.pdf" TargetMode="External" /><Relationship Id="rId2" Type="http://schemas.openxmlformats.org/officeDocument/2006/relationships/hyperlink" Target="mailto:Maternity.Data@PickerEurope.ac.uk" TargetMode="External" /><Relationship Id="rId3" Type="http://schemas.openxmlformats.org/officeDocument/2006/relationships/hyperlink" Target="mailto:Maternity.Data@PickerEurope.ac.u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tabColor indexed="42"/>
  </sheetPr>
  <dimension ref="B1:B43"/>
  <sheetViews>
    <sheetView tabSelected="1" workbookViewId="0" topLeftCell="A1">
      <pane ySplit="2" topLeftCell="BM3" activePane="bottomLeft" state="frozen"/>
      <selection pane="topLeft" activeCell="A1" sqref="A1"/>
      <selection pane="bottomLeft" activeCell="B1" sqref="B1"/>
    </sheetView>
  </sheetViews>
  <sheetFormatPr defaultColWidth="9.140625" defaultRowHeight="12.75" zeroHeight="1"/>
  <cols>
    <col min="1" max="1" width="1.1484375" style="0" customWidth="1"/>
    <col min="2" max="2" width="116.7109375" style="0" customWidth="1"/>
    <col min="3" max="3" width="0.13671875" style="0" customWidth="1"/>
    <col min="4" max="16384" width="0" style="0" hidden="1" customWidth="1"/>
  </cols>
  <sheetData>
    <row r="1" ht="18">
      <c r="B1" s="48" t="s">
        <v>391</v>
      </c>
    </row>
    <row r="2" ht="48.75" customHeight="1">
      <c r="B2" s="47" t="s">
        <v>384</v>
      </c>
    </row>
    <row r="3" ht="12.75"/>
    <row r="4" ht="12.75">
      <c r="B4" s="46" t="s">
        <v>318</v>
      </c>
    </row>
    <row r="5" ht="51" customHeight="1">
      <c r="B5" s="33" t="s">
        <v>385</v>
      </c>
    </row>
    <row r="6" ht="12.75"/>
    <row r="7" ht="12.75">
      <c r="B7" s="46" t="s">
        <v>324</v>
      </c>
    </row>
    <row r="8" ht="51" customHeight="1">
      <c r="B8" s="31" t="s">
        <v>381</v>
      </c>
    </row>
    <row r="9" ht="12.75" customHeight="1" thickBot="1"/>
    <row r="10" ht="26.25" thickBot="1">
      <c r="B10" s="42" t="s">
        <v>334</v>
      </c>
    </row>
    <row r="11" ht="63.75">
      <c r="B11" s="31" t="s">
        <v>386</v>
      </c>
    </row>
    <row r="12" ht="12.75"/>
    <row r="13" ht="63.75">
      <c r="B13" s="31" t="s">
        <v>387</v>
      </c>
    </row>
    <row r="14" ht="12.75"/>
    <row r="15" ht="25.5">
      <c r="B15" s="31" t="s">
        <v>380</v>
      </c>
    </row>
    <row r="16" ht="25.5" customHeight="1">
      <c r="B16" s="30" t="s">
        <v>328</v>
      </c>
    </row>
    <row r="17" ht="12.75">
      <c r="B17" s="30" t="s">
        <v>329</v>
      </c>
    </row>
    <row r="18" ht="12.75">
      <c r="B18" s="30" t="s">
        <v>388</v>
      </c>
    </row>
    <row r="19" ht="12.75">
      <c r="B19" s="30" t="s">
        <v>330</v>
      </c>
    </row>
    <row r="20" ht="12.75">
      <c r="B20" s="30" t="s">
        <v>331</v>
      </c>
    </row>
    <row r="21" ht="12.75">
      <c r="B21" s="30" t="s">
        <v>332</v>
      </c>
    </row>
    <row r="22" ht="25.5" customHeight="1">
      <c r="B22" s="30" t="s">
        <v>393</v>
      </c>
    </row>
    <row r="23" ht="12.75">
      <c r="B23" s="30" t="s">
        <v>394</v>
      </c>
    </row>
    <row r="24" ht="12.75">
      <c r="B24" s="30" t="s">
        <v>395</v>
      </c>
    </row>
    <row r="25" ht="12.75">
      <c r="B25" s="30" t="s">
        <v>333</v>
      </c>
    </row>
    <row r="26" ht="18" customHeight="1">
      <c r="B26" s="30" t="s">
        <v>396</v>
      </c>
    </row>
    <row r="27" ht="42.75" customHeight="1">
      <c r="B27" s="33" t="s">
        <v>327</v>
      </c>
    </row>
    <row r="28" ht="12.75">
      <c r="B28" s="33"/>
    </row>
    <row r="29" ht="12.75">
      <c r="B29" s="46" t="s">
        <v>382</v>
      </c>
    </row>
    <row r="30" ht="75" customHeight="1">
      <c r="B30" s="33" t="s">
        <v>383</v>
      </c>
    </row>
    <row r="31" ht="12.75"/>
    <row r="32" ht="12.75">
      <c r="B32" s="46" t="s">
        <v>320</v>
      </c>
    </row>
    <row r="33" ht="50.25" customHeight="1">
      <c r="B33" s="31" t="s">
        <v>421</v>
      </c>
    </row>
    <row r="34" ht="12.75">
      <c r="B34" s="32" t="s">
        <v>389</v>
      </c>
    </row>
    <row r="35" ht="12.75"/>
    <row r="36" ht="12.75">
      <c r="B36" s="46" t="s">
        <v>319</v>
      </c>
    </row>
    <row r="37" ht="38.25" customHeight="1">
      <c r="B37" s="31" t="s">
        <v>392</v>
      </c>
    </row>
    <row r="38" ht="12.75">
      <c r="B38" s="32" t="s">
        <v>390</v>
      </c>
    </row>
    <row r="39" ht="12.75"/>
    <row r="40" ht="12.75">
      <c r="B40" s="46" t="s">
        <v>321</v>
      </c>
    </row>
    <row r="41" ht="25.5">
      <c r="B41" s="31" t="s">
        <v>322</v>
      </c>
    </row>
    <row r="42" ht="25.5" customHeight="1">
      <c r="B42" t="s">
        <v>323</v>
      </c>
    </row>
    <row r="43" ht="25.5" customHeight="1">
      <c r="B43" s="32" t="s">
        <v>389</v>
      </c>
    </row>
    <row r="44" ht="5.25" customHeight="1"/>
  </sheetData>
  <sheetProtection password="EF0C" sheet="1" objects="1" scenarios="1"/>
  <hyperlinks>
    <hyperlink ref="B38" r:id="rId1" display="http://www.nhssurveys.org/docs/MAT07_Guidance.pdf"/>
    <hyperlink ref="B34" r:id="rId2" display="Maternity.Data@PickerEurope.ac.uk"/>
    <hyperlink ref="B43" r:id="rId3" display="Maternity.Data@PickerEurope.ac.uk"/>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1">
    <tabColor indexed="26"/>
  </sheetPr>
  <dimension ref="A1:T21"/>
  <sheetViews>
    <sheetView workbookViewId="0" topLeftCell="A1">
      <pane xSplit="2" ySplit="1" topLeftCell="C2" activePane="bottomRight" state="frozen"/>
      <selection pane="topLeft" activeCell="A1" sqref="A1"/>
      <selection pane="topRight" activeCell="C1" sqref="C1"/>
      <selection pane="bottomLeft" activeCell="A3" sqref="A3"/>
      <selection pane="bottomRight" activeCell="A2" sqref="A2"/>
    </sheetView>
  </sheetViews>
  <sheetFormatPr defaultColWidth="9.140625" defaultRowHeight="12.75" zeroHeight="1"/>
  <cols>
    <col min="1" max="1" width="13.140625" style="14" customWidth="1"/>
    <col min="2" max="2" width="14.7109375" style="40" customWidth="1"/>
    <col min="3" max="3" width="14.7109375" style="41" customWidth="1"/>
    <col min="4" max="6" width="14.57421875" style="41" customWidth="1"/>
    <col min="7" max="7" width="14.8515625" style="39" customWidth="1"/>
    <col min="8" max="8" width="15.57421875" style="39" hidden="1" customWidth="1"/>
    <col min="9" max="9" width="17.140625" style="13" customWidth="1"/>
    <col min="10" max="14" width="12.00390625" style="15" customWidth="1"/>
    <col min="15" max="15" width="12.00390625" style="77" customWidth="1"/>
    <col min="16" max="16" width="10.28125" style="15" customWidth="1"/>
    <col min="17" max="17" width="13.140625" style="15" customWidth="1"/>
    <col min="18" max="19" width="10.28125" style="15" customWidth="1"/>
    <col min="20" max="20" width="9.57421875" style="78" customWidth="1"/>
    <col min="21" max="16384" width="0" style="13" hidden="1" customWidth="1"/>
  </cols>
  <sheetData>
    <row r="1" spans="1:19" s="72" customFormat="1" ht="32.25" thickBot="1">
      <c r="A1" s="67" t="s">
        <v>292</v>
      </c>
      <c r="B1" s="66" t="s">
        <v>293</v>
      </c>
      <c r="C1" s="68" t="s">
        <v>301</v>
      </c>
      <c r="D1" s="69" t="s">
        <v>302</v>
      </c>
      <c r="E1" s="69" t="s">
        <v>303</v>
      </c>
      <c r="F1" s="70" t="s">
        <v>304</v>
      </c>
      <c r="G1" s="66" t="s">
        <v>309</v>
      </c>
      <c r="H1" s="66" t="s">
        <v>310</v>
      </c>
      <c r="I1" s="66" t="s">
        <v>294</v>
      </c>
      <c r="J1" s="68" t="s">
        <v>295</v>
      </c>
      <c r="K1" s="69" t="s">
        <v>296</v>
      </c>
      <c r="L1" s="69" t="s">
        <v>297</v>
      </c>
      <c r="M1" s="69" t="s">
        <v>298</v>
      </c>
      <c r="N1" s="69" t="s">
        <v>299</v>
      </c>
      <c r="O1" s="71" t="s">
        <v>300</v>
      </c>
      <c r="P1" s="69" t="s">
        <v>305</v>
      </c>
      <c r="Q1" s="69" t="s">
        <v>306</v>
      </c>
      <c r="R1" s="69" t="s">
        <v>307</v>
      </c>
      <c r="S1" s="70" t="s">
        <v>308</v>
      </c>
    </row>
    <row r="2" spans="1:20" ht="12.75" customHeight="1">
      <c r="A2" s="80"/>
      <c r="B2" s="65">
        <f>IF(A2="","",VLOOKUP(A2,'Names lookup'!$A$2:$C$176,3,FALSE))</f>
      </c>
      <c r="C2" s="81"/>
      <c r="D2" s="82"/>
      <c r="E2" s="82"/>
      <c r="F2" s="83"/>
      <c r="G2" s="76">
        <v>1</v>
      </c>
      <c r="H2" s="76" t="str">
        <f aca="true" t="shared" si="0" ref="H2:H12">A2&amp;"_"&amp;G2</f>
        <v>_1</v>
      </c>
      <c r="I2" s="105">
        <v>39212</v>
      </c>
      <c r="J2" s="84"/>
      <c r="K2" s="85"/>
      <c r="L2" s="85"/>
      <c r="M2" s="85"/>
      <c r="N2" s="85"/>
      <c r="O2" s="79">
        <f>IF($C$2="","",$C2-SUM(J2:N2))</f>
      </c>
      <c r="P2" s="87"/>
      <c r="Q2" s="87"/>
      <c r="R2" s="87"/>
      <c r="S2" s="88"/>
      <c r="T2" s="99"/>
    </row>
    <row r="3" spans="1:20" ht="12.75" customHeight="1">
      <c r="A3" s="64">
        <f>IF($A$2="","",$A$2)</f>
      </c>
      <c r="B3" s="65">
        <f>B$2</f>
      </c>
      <c r="C3" s="73">
        <f>IF(C$2="","",C$2)</f>
      </c>
      <c r="D3" s="74">
        <f>IF(D$2="","",D$2)</f>
      </c>
      <c r="E3" s="74">
        <f>IF(E$2="","",E$2)</f>
      </c>
      <c r="F3" s="75">
        <f>IF(F$2="","",F$2)</f>
      </c>
      <c r="G3" s="76">
        <v>2</v>
      </c>
      <c r="H3" s="76" t="str">
        <f t="shared" si="0"/>
        <v>_2</v>
      </c>
      <c r="I3" s="105">
        <v>39219</v>
      </c>
      <c r="J3" s="84"/>
      <c r="K3" s="85"/>
      <c r="L3" s="85"/>
      <c r="M3" s="85"/>
      <c r="N3" s="85"/>
      <c r="O3" s="79">
        <f aca="true" t="shared" si="1" ref="O3:O12">IF($C$2="","",$C3-SUM(J3:N3))</f>
      </c>
      <c r="P3" s="87"/>
      <c r="Q3" s="87"/>
      <c r="R3" s="87"/>
      <c r="S3" s="88"/>
      <c r="T3" s="99"/>
    </row>
    <row r="4" spans="1:20" ht="12.75" customHeight="1">
      <c r="A4" s="64">
        <f aca="true" t="shared" si="2" ref="A4:A12">IF($A$2="","",$A$2)</f>
      </c>
      <c r="B4" s="65">
        <f aca="true" t="shared" si="3" ref="B4:B12">B$2</f>
      </c>
      <c r="C4" s="73">
        <f aca="true" t="shared" si="4" ref="C4:F12">IF(C$2="","",C$2)</f>
      </c>
      <c r="D4" s="74">
        <f t="shared" si="4"/>
      </c>
      <c r="E4" s="74">
        <f t="shared" si="4"/>
      </c>
      <c r="F4" s="75">
        <f t="shared" si="4"/>
      </c>
      <c r="G4" s="76">
        <v>3</v>
      </c>
      <c r="H4" s="76" t="str">
        <f t="shared" si="0"/>
        <v>_3</v>
      </c>
      <c r="I4" s="105">
        <v>39226</v>
      </c>
      <c r="J4" s="84"/>
      <c r="K4" s="85"/>
      <c r="L4" s="85"/>
      <c r="M4" s="85"/>
      <c r="N4" s="85"/>
      <c r="O4" s="79">
        <f t="shared" si="1"/>
      </c>
      <c r="P4" s="87"/>
      <c r="Q4" s="87"/>
      <c r="R4" s="87"/>
      <c r="S4" s="88"/>
      <c r="T4" s="99"/>
    </row>
    <row r="5" spans="1:20" ht="12.75" customHeight="1">
      <c r="A5" s="64">
        <f t="shared" si="2"/>
      </c>
      <c r="B5" s="65">
        <f t="shared" si="3"/>
      </c>
      <c r="C5" s="73">
        <f t="shared" si="4"/>
      </c>
      <c r="D5" s="74">
        <f t="shared" si="4"/>
      </c>
      <c r="E5" s="74">
        <f t="shared" si="4"/>
      </c>
      <c r="F5" s="75">
        <f t="shared" si="4"/>
      </c>
      <c r="G5" s="76">
        <v>4</v>
      </c>
      <c r="H5" s="76" t="str">
        <f t="shared" si="0"/>
        <v>_4</v>
      </c>
      <c r="I5" s="105">
        <v>39233</v>
      </c>
      <c r="J5" s="84"/>
      <c r="K5" s="85"/>
      <c r="L5" s="85"/>
      <c r="M5" s="85"/>
      <c r="N5" s="85"/>
      <c r="O5" s="79">
        <f t="shared" si="1"/>
      </c>
      <c r="P5" s="87"/>
      <c r="Q5" s="87"/>
      <c r="R5" s="87"/>
      <c r="S5" s="88"/>
      <c r="T5" s="99"/>
    </row>
    <row r="6" spans="1:20" ht="12.75" customHeight="1">
      <c r="A6" s="64">
        <f t="shared" si="2"/>
      </c>
      <c r="B6" s="65">
        <f t="shared" si="3"/>
      </c>
      <c r="C6" s="73">
        <f t="shared" si="4"/>
      </c>
      <c r="D6" s="74">
        <f t="shared" si="4"/>
      </c>
      <c r="E6" s="74">
        <f t="shared" si="4"/>
      </c>
      <c r="F6" s="75">
        <f t="shared" si="4"/>
      </c>
      <c r="G6" s="76">
        <v>5</v>
      </c>
      <c r="H6" s="76" t="str">
        <f t="shared" si="0"/>
        <v>_5</v>
      </c>
      <c r="I6" s="105">
        <v>39240</v>
      </c>
      <c r="J6" s="84"/>
      <c r="K6" s="85"/>
      <c r="L6" s="85"/>
      <c r="M6" s="85"/>
      <c r="N6" s="85"/>
      <c r="O6" s="79">
        <f t="shared" si="1"/>
      </c>
      <c r="P6" s="87"/>
      <c r="Q6" s="87"/>
      <c r="R6" s="87"/>
      <c r="S6" s="88"/>
      <c r="T6" s="99"/>
    </row>
    <row r="7" spans="1:20" ht="12.75" customHeight="1">
      <c r="A7" s="64">
        <f t="shared" si="2"/>
      </c>
      <c r="B7" s="65">
        <f t="shared" si="3"/>
      </c>
      <c r="C7" s="73">
        <f t="shared" si="4"/>
      </c>
      <c r="D7" s="74">
        <f t="shared" si="4"/>
      </c>
      <c r="E7" s="74">
        <f t="shared" si="4"/>
      </c>
      <c r="F7" s="75">
        <f t="shared" si="4"/>
      </c>
      <c r="G7" s="76">
        <v>6</v>
      </c>
      <c r="H7" s="76" t="str">
        <f t="shared" si="0"/>
        <v>_6</v>
      </c>
      <c r="I7" s="105">
        <v>39247</v>
      </c>
      <c r="J7" s="84"/>
      <c r="K7" s="85"/>
      <c r="L7" s="85"/>
      <c r="M7" s="85"/>
      <c r="N7" s="85"/>
      <c r="O7" s="79">
        <f t="shared" si="1"/>
      </c>
      <c r="P7" s="87"/>
      <c r="Q7" s="87"/>
      <c r="R7" s="87"/>
      <c r="S7" s="88"/>
      <c r="T7" s="99"/>
    </row>
    <row r="8" spans="1:20" ht="12.75" customHeight="1">
      <c r="A8" s="64">
        <f t="shared" si="2"/>
      </c>
      <c r="B8" s="65">
        <f t="shared" si="3"/>
      </c>
      <c r="C8" s="73">
        <f t="shared" si="4"/>
      </c>
      <c r="D8" s="74">
        <f t="shared" si="4"/>
      </c>
      <c r="E8" s="74">
        <f t="shared" si="4"/>
      </c>
      <c r="F8" s="75">
        <f t="shared" si="4"/>
      </c>
      <c r="G8" s="76">
        <v>7</v>
      </c>
      <c r="H8" s="76" t="str">
        <f t="shared" si="0"/>
        <v>_7</v>
      </c>
      <c r="I8" s="105">
        <v>39254</v>
      </c>
      <c r="J8" s="86"/>
      <c r="K8" s="85"/>
      <c r="L8" s="85"/>
      <c r="M8" s="85"/>
      <c r="N8" s="85"/>
      <c r="O8" s="79">
        <f t="shared" si="1"/>
      </c>
      <c r="P8" s="87"/>
      <c r="Q8" s="87"/>
      <c r="R8" s="87"/>
      <c r="S8" s="88"/>
      <c r="T8" s="99"/>
    </row>
    <row r="9" spans="1:20" ht="12.75" customHeight="1">
      <c r="A9" s="64">
        <f t="shared" si="2"/>
      </c>
      <c r="B9" s="65">
        <f t="shared" si="3"/>
      </c>
      <c r="C9" s="73">
        <f t="shared" si="4"/>
      </c>
      <c r="D9" s="74">
        <f t="shared" si="4"/>
      </c>
      <c r="E9" s="74">
        <f t="shared" si="4"/>
      </c>
      <c r="F9" s="75">
        <f t="shared" si="4"/>
      </c>
      <c r="G9" s="76">
        <v>8</v>
      </c>
      <c r="H9" s="76" t="str">
        <f t="shared" si="0"/>
        <v>_8</v>
      </c>
      <c r="I9" s="105">
        <v>39261</v>
      </c>
      <c r="J9" s="86"/>
      <c r="K9" s="85"/>
      <c r="L9" s="85"/>
      <c r="M9" s="85"/>
      <c r="N9" s="85"/>
      <c r="O9" s="79">
        <f t="shared" si="1"/>
      </c>
      <c r="P9" s="87"/>
      <c r="Q9" s="87"/>
      <c r="R9" s="87"/>
      <c r="S9" s="88"/>
      <c r="T9" s="99"/>
    </row>
    <row r="10" spans="1:20" ht="12.75" customHeight="1">
      <c r="A10" s="64">
        <f t="shared" si="2"/>
      </c>
      <c r="B10" s="65">
        <f t="shared" si="3"/>
      </c>
      <c r="C10" s="73">
        <f t="shared" si="4"/>
      </c>
      <c r="D10" s="74">
        <f t="shared" si="4"/>
      </c>
      <c r="E10" s="74">
        <f t="shared" si="4"/>
      </c>
      <c r="F10" s="75">
        <f t="shared" si="4"/>
      </c>
      <c r="G10" s="76">
        <v>9</v>
      </c>
      <c r="H10" s="76" t="str">
        <f t="shared" si="0"/>
        <v>_9</v>
      </c>
      <c r="I10" s="105">
        <v>39268</v>
      </c>
      <c r="J10" s="86"/>
      <c r="K10" s="85"/>
      <c r="L10" s="85"/>
      <c r="M10" s="85"/>
      <c r="N10" s="85"/>
      <c r="O10" s="79">
        <f t="shared" si="1"/>
      </c>
      <c r="P10" s="87"/>
      <c r="Q10" s="87"/>
      <c r="R10" s="87"/>
      <c r="S10" s="88"/>
      <c r="T10" s="99"/>
    </row>
    <row r="11" spans="1:20" ht="12.75" customHeight="1">
      <c r="A11" s="64">
        <f t="shared" si="2"/>
      </c>
      <c r="B11" s="65">
        <f t="shared" si="3"/>
      </c>
      <c r="C11" s="73">
        <f t="shared" si="4"/>
      </c>
      <c r="D11" s="74">
        <f t="shared" si="4"/>
      </c>
      <c r="E11" s="74">
        <f t="shared" si="4"/>
      </c>
      <c r="F11" s="75">
        <f t="shared" si="4"/>
      </c>
      <c r="G11" s="76">
        <v>10</v>
      </c>
      <c r="H11" s="76" t="str">
        <f t="shared" si="0"/>
        <v>_10</v>
      </c>
      <c r="I11" s="105">
        <v>39275</v>
      </c>
      <c r="J11" s="86"/>
      <c r="K11" s="85"/>
      <c r="L11" s="85"/>
      <c r="M11" s="85"/>
      <c r="N11" s="85"/>
      <c r="O11" s="79">
        <f t="shared" si="1"/>
      </c>
      <c r="P11" s="87"/>
      <c r="Q11" s="87"/>
      <c r="R11" s="87"/>
      <c r="S11" s="88"/>
      <c r="T11" s="99"/>
    </row>
    <row r="12" spans="1:20" ht="12.75" customHeight="1" thickBot="1">
      <c r="A12" s="89">
        <f t="shared" si="2"/>
      </c>
      <c r="B12" s="107">
        <f t="shared" si="3"/>
      </c>
      <c r="C12" s="90">
        <f t="shared" si="4"/>
      </c>
      <c r="D12" s="91">
        <f t="shared" si="4"/>
      </c>
      <c r="E12" s="91">
        <f t="shared" si="4"/>
      </c>
      <c r="F12" s="92">
        <f t="shared" si="4"/>
      </c>
      <c r="G12" s="93">
        <v>11</v>
      </c>
      <c r="H12" s="93" t="str">
        <f t="shared" si="0"/>
        <v>_11</v>
      </c>
      <c r="I12" s="106">
        <v>39282</v>
      </c>
      <c r="J12" s="94"/>
      <c r="K12" s="95"/>
      <c r="L12" s="95"/>
      <c r="M12" s="95"/>
      <c r="N12" s="95"/>
      <c r="O12" s="96">
        <f t="shared" si="1"/>
      </c>
      <c r="P12" s="97"/>
      <c r="Q12" s="97"/>
      <c r="R12" s="97"/>
      <c r="S12" s="98"/>
      <c r="T12" s="99"/>
    </row>
    <row r="13" spans="1:19" s="99" customFormat="1" ht="4.5" customHeight="1">
      <c r="A13" s="100"/>
      <c r="B13" s="101"/>
      <c r="C13" s="101"/>
      <c r="D13" s="101"/>
      <c r="E13" s="101"/>
      <c r="F13" s="101"/>
      <c r="G13" s="102"/>
      <c r="H13" s="102"/>
      <c r="I13" s="103"/>
      <c r="J13" s="102"/>
      <c r="K13" s="102"/>
      <c r="L13" s="102"/>
      <c r="M13" s="102"/>
      <c r="N13" s="102"/>
      <c r="O13" s="102"/>
      <c r="P13" s="102"/>
      <c r="Q13" s="102"/>
      <c r="R13" s="102"/>
      <c r="S13" s="102"/>
    </row>
    <row r="14" spans="1:19" s="99" customFormat="1" ht="12.75" customHeight="1" hidden="1">
      <c r="A14" s="100"/>
      <c r="B14" s="101"/>
      <c r="C14" s="101"/>
      <c r="D14" s="101"/>
      <c r="E14" s="101"/>
      <c r="F14" s="101"/>
      <c r="G14" s="102"/>
      <c r="H14" s="102"/>
      <c r="I14" s="103"/>
      <c r="J14" s="102"/>
      <c r="K14" s="102"/>
      <c r="L14" s="102"/>
      <c r="M14" s="102"/>
      <c r="N14" s="102"/>
      <c r="O14" s="102"/>
      <c r="P14" s="102"/>
      <c r="Q14" s="102"/>
      <c r="R14" s="102"/>
      <c r="S14" s="102"/>
    </row>
    <row r="15" spans="1:19" s="99" customFormat="1" ht="12.75" hidden="1">
      <c r="A15" s="104"/>
      <c r="C15" s="104"/>
      <c r="D15" s="101"/>
      <c r="E15" s="101"/>
      <c r="F15" s="101"/>
      <c r="G15" s="102"/>
      <c r="H15" s="102"/>
      <c r="I15" s="103"/>
      <c r="J15" s="102"/>
      <c r="K15" s="102"/>
      <c r="L15" s="102"/>
      <c r="M15" s="102"/>
      <c r="N15" s="102"/>
      <c r="O15" s="102"/>
      <c r="P15" s="102"/>
      <c r="Q15" s="102"/>
      <c r="R15" s="102"/>
      <c r="S15" s="102"/>
    </row>
    <row r="16" spans="1:19" s="99" customFormat="1" ht="12.75" hidden="1">
      <c r="A16" s="104"/>
      <c r="C16" s="104"/>
      <c r="D16" s="101"/>
      <c r="E16" s="101"/>
      <c r="F16" s="101"/>
      <c r="G16" s="102"/>
      <c r="H16" s="102"/>
      <c r="I16" s="103"/>
      <c r="J16" s="102"/>
      <c r="K16" s="102"/>
      <c r="L16" s="102"/>
      <c r="M16" s="102"/>
      <c r="N16" s="102"/>
      <c r="O16" s="102"/>
      <c r="P16" s="102"/>
      <c r="Q16" s="102"/>
      <c r="R16" s="102"/>
      <c r="S16" s="102"/>
    </row>
    <row r="17" spans="1:19" s="99" customFormat="1" ht="12.75" hidden="1">
      <c r="A17" s="104"/>
      <c r="C17" s="104"/>
      <c r="D17" s="101"/>
      <c r="E17" s="101"/>
      <c r="F17" s="101"/>
      <c r="G17" s="102"/>
      <c r="H17" s="102"/>
      <c r="I17" s="103"/>
      <c r="J17" s="102"/>
      <c r="K17" s="102"/>
      <c r="L17" s="102"/>
      <c r="M17" s="102"/>
      <c r="N17" s="102"/>
      <c r="O17" s="102"/>
      <c r="P17" s="102"/>
      <c r="Q17" s="102"/>
      <c r="R17" s="102"/>
      <c r="S17" s="102"/>
    </row>
    <row r="18" spans="1:19" s="99" customFormat="1" ht="12.75" hidden="1">
      <c r="A18" s="104"/>
      <c r="C18" s="104"/>
      <c r="D18" s="101"/>
      <c r="E18" s="101"/>
      <c r="F18" s="101"/>
      <c r="G18" s="102"/>
      <c r="H18" s="102"/>
      <c r="I18" s="103"/>
      <c r="J18" s="102"/>
      <c r="K18" s="102"/>
      <c r="L18" s="102"/>
      <c r="M18" s="102"/>
      <c r="N18" s="102"/>
      <c r="O18" s="102"/>
      <c r="P18" s="102"/>
      <c r="Q18" s="102"/>
      <c r="R18" s="102"/>
      <c r="S18" s="102"/>
    </row>
    <row r="19" spans="1:19" s="99" customFormat="1" ht="12.75" hidden="1">
      <c r="A19" s="104"/>
      <c r="C19" s="104"/>
      <c r="D19" s="101"/>
      <c r="E19" s="101"/>
      <c r="F19" s="101"/>
      <c r="G19" s="102"/>
      <c r="H19" s="102"/>
      <c r="J19" s="102"/>
      <c r="K19" s="102"/>
      <c r="L19" s="102"/>
      <c r="M19" s="102"/>
      <c r="N19" s="102"/>
      <c r="O19" s="102"/>
      <c r="P19" s="102"/>
      <c r="Q19" s="102"/>
      <c r="R19" s="102"/>
      <c r="S19" s="102"/>
    </row>
    <row r="20" spans="1:19" s="99" customFormat="1" ht="12.75" hidden="1">
      <c r="A20" s="104"/>
      <c r="C20" s="104"/>
      <c r="D20" s="101"/>
      <c r="E20" s="101"/>
      <c r="F20" s="101"/>
      <c r="G20" s="102"/>
      <c r="H20" s="102"/>
      <c r="J20" s="102"/>
      <c r="K20" s="102"/>
      <c r="L20" s="102"/>
      <c r="M20" s="102"/>
      <c r="N20" s="102"/>
      <c r="O20" s="102"/>
      <c r="P20" s="102"/>
      <c r="Q20" s="102"/>
      <c r="R20" s="102"/>
      <c r="S20" s="102"/>
    </row>
    <row r="21" spans="1:19" s="99" customFormat="1" ht="12.75" hidden="1">
      <c r="A21" s="104"/>
      <c r="C21" s="104"/>
      <c r="D21" s="104"/>
      <c r="E21" s="104"/>
      <c r="F21" s="104"/>
      <c r="G21" s="102"/>
      <c r="H21" s="102"/>
      <c r="J21" s="102"/>
      <c r="K21" s="102"/>
      <c r="L21" s="102"/>
      <c r="M21" s="102"/>
      <c r="N21" s="102"/>
      <c r="O21" s="102"/>
      <c r="P21" s="102"/>
      <c r="Q21" s="102"/>
      <c r="R21" s="102"/>
      <c r="S21" s="102"/>
    </row>
  </sheetData>
  <sheetProtection password="EF0C" sheet="1" objects="1" scenarios="1" selectLockedCells="1"/>
  <conditionalFormatting sqref="J3:N12 P3:S12">
    <cfRule type="expression" priority="1" dxfId="0" stopIfTrue="1">
      <formula>AND(J3&lt;J2,NOT(J3=""))</formula>
    </cfRule>
  </conditionalFormatting>
  <printOptions/>
  <pageMargins left="0.75" right="0.75" top="1" bottom="1" header="0.5" footer="0.5"/>
  <pageSetup horizontalDpi="600" verticalDpi="600" orientation="portrait" paperSize="9" r:id="rId1"/>
  <ignoredErrors>
    <ignoredError sqref="O2:O12" formulaRange="1"/>
  </ignoredErrors>
</worksheet>
</file>

<file path=xl/worksheets/sheet3.xml><?xml version="1.0" encoding="utf-8"?>
<worksheet xmlns="http://schemas.openxmlformats.org/spreadsheetml/2006/main" xmlns:r="http://schemas.openxmlformats.org/officeDocument/2006/relationships">
  <sheetPr codeName="Sheet2">
    <tabColor indexed="41"/>
  </sheetPr>
  <dimension ref="A1:N17"/>
  <sheetViews>
    <sheetView workbookViewId="0" topLeftCell="A1">
      <pane ySplit="1" topLeftCell="BM2" activePane="bottomLeft" state="frozen"/>
      <selection pane="topLeft" activeCell="A1" sqref="A1"/>
      <selection pane="bottomLeft" activeCell="B1" sqref="B1"/>
    </sheetView>
  </sheetViews>
  <sheetFormatPr defaultColWidth="9.140625" defaultRowHeight="12.75"/>
  <cols>
    <col min="1" max="1" width="7.421875" style="0" customWidth="1"/>
    <col min="2" max="2" width="9.57421875" style="0" bestFit="1" customWidth="1"/>
    <col min="3" max="3" width="17.421875" style="0" bestFit="1" customWidth="1"/>
    <col min="4" max="9" width="14.28125" style="0" customWidth="1"/>
    <col min="10" max="10" width="14.00390625" style="0" customWidth="1"/>
    <col min="11" max="14" width="13.00390625" style="0" customWidth="1"/>
  </cols>
  <sheetData>
    <row r="1" spans="1:3" s="36" customFormat="1" ht="25.5" customHeight="1" thickBot="1">
      <c r="A1" s="38" t="s">
        <v>325</v>
      </c>
      <c r="B1" s="35">
        <f>'Data Entry Sheet'!$A$2</f>
        <v>0</v>
      </c>
      <c r="C1" s="37" t="e">
        <f>VLOOKUP(B1,'Names lookup'!A2:C175,3,FALSE)</f>
        <v>#N/A</v>
      </c>
    </row>
    <row r="2" ht="3.75" customHeight="1" thickBot="1"/>
    <row r="3" spans="2:14" ht="12.75">
      <c r="B3" s="116" t="s">
        <v>1</v>
      </c>
      <c r="C3" s="114" t="s">
        <v>0</v>
      </c>
      <c r="D3" s="113" t="s">
        <v>8</v>
      </c>
      <c r="E3" s="111"/>
      <c r="F3" s="111"/>
      <c r="G3" s="111"/>
      <c r="H3" s="111"/>
      <c r="I3" s="112"/>
      <c r="J3" s="118" t="s">
        <v>9</v>
      </c>
      <c r="K3" s="110" t="s">
        <v>311</v>
      </c>
      <c r="L3" s="111"/>
      <c r="M3" s="111"/>
      <c r="N3" s="112"/>
    </row>
    <row r="4" spans="2:14" ht="25.5" customHeight="1" thickBot="1">
      <c r="B4" s="117"/>
      <c r="C4" s="115"/>
      <c r="D4" s="5" t="s">
        <v>2</v>
      </c>
      <c r="E4" s="6" t="s">
        <v>3</v>
      </c>
      <c r="F4" s="6" t="s">
        <v>4</v>
      </c>
      <c r="G4" s="6" t="s">
        <v>7</v>
      </c>
      <c r="H4" s="6" t="s">
        <v>5</v>
      </c>
      <c r="I4" s="7" t="s">
        <v>6</v>
      </c>
      <c r="J4" s="119"/>
      <c r="K4" s="26" t="s">
        <v>312</v>
      </c>
      <c r="L4" s="27" t="s">
        <v>313</v>
      </c>
      <c r="M4" s="28" t="s">
        <v>314</v>
      </c>
      <c r="N4" s="27" t="s">
        <v>315</v>
      </c>
    </row>
    <row r="5" spans="2:14" ht="12.75">
      <c r="B5" s="54">
        <v>1</v>
      </c>
      <c r="C5" s="55" t="e">
        <f>VLOOKUP(($B$1&amp;"_"&amp;$B5),'Data Entry Sheet'!$H$2:$S$12,2,FALSE)</f>
        <v>#N/A</v>
      </c>
      <c r="D5" s="56" t="e">
        <f>VLOOKUP(($B$1&amp;"_"&amp;$B5),'Data Entry Sheet'!$H$2:$S$12,3,FALSE)</f>
        <v>#N/A</v>
      </c>
      <c r="E5" s="57" t="e">
        <f>VLOOKUP(($B$1&amp;"_"&amp;$B5),'Data Entry Sheet'!$H$2:$S$12,4,FALSE)</f>
        <v>#N/A</v>
      </c>
      <c r="F5" s="57" t="e">
        <f>VLOOKUP(($B$1&amp;"_"&amp;$B5),'Data Entry Sheet'!$H$2:$S$12,5,FALSE)</f>
        <v>#N/A</v>
      </c>
      <c r="G5" s="57" t="e">
        <f>VLOOKUP(($B$1&amp;"_"&amp;$B5),'Data Entry Sheet'!$H$2:$S$12,6,FALSE)</f>
        <v>#N/A</v>
      </c>
      <c r="H5" s="57" t="e">
        <f>VLOOKUP(($B$1&amp;"_"&amp;$B5),'Data Entry Sheet'!$H$2:$S$12,7,FALSE)</f>
        <v>#N/A</v>
      </c>
      <c r="I5" s="58" t="e">
        <f>VLOOKUP(($B$1&amp;"_"&amp;$B5),'Data Entry Sheet'!$H$2:$S$12,8,FALSE)</f>
        <v>#N/A</v>
      </c>
      <c r="J5" s="19" t="e">
        <f>IF($D5=0,"",$D5/($D5+$G5+$I5))</f>
        <v>#N/A</v>
      </c>
      <c r="K5" s="54" t="e">
        <f>VLOOKUP(($B$1&amp;"_"&amp;$B5),'Data Entry Sheet'!$H$2:$S$12,9,FALSE)</f>
        <v>#N/A</v>
      </c>
      <c r="L5" s="59" t="e">
        <f>VLOOKUP(($B$1&amp;"_"&amp;$B5),'Data Entry Sheet'!$H$2:$S$12,10,FALSE)</f>
        <v>#N/A</v>
      </c>
      <c r="M5" s="60" t="e">
        <f>VLOOKUP(($B$1&amp;"_"&amp;$B5),'Data Entry Sheet'!$H$2:$S$12,11,FALSE)</f>
        <v>#N/A</v>
      </c>
      <c r="N5" s="59" t="e">
        <f>VLOOKUP(($B$1&amp;"_"&amp;$B5),'Data Entry Sheet'!$H$2:$S$12,12,FALSE)</f>
        <v>#N/A</v>
      </c>
    </row>
    <row r="6" spans="2:14" ht="12.75">
      <c r="B6" s="1">
        <v>2</v>
      </c>
      <c r="C6" s="3" t="e">
        <f>VLOOKUP(($B$1&amp;"_"&amp;$B6),'Data Entry Sheet'!$H$2:$S$12,2,FALSE)</f>
        <v>#N/A</v>
      </c>
      <c r="D6" s="16" t="e">
        <f>VLOOKUP(($B$1&amp;"_"&amp;$B6),'Data Entry Sheet'!$H$2:$S$12,3,FALSE)</f>
        <v>#N/A</v>
      </c>
      <c r="E6" s="17" t="e">
        <f>VLOOKUP(($B$1&amp;"_"&amp;$B6),'Data Entry Sheet'!$H$2:$S$12,4,FALSE)</f>
        <v>#N/A</v>
      </c>
      <c r="F6" s="17" t="e">
        <f>VLOOKUP(($B$1&amp;"_"&amp;$B6),'Data Entry Sheet'!$H$2:$S$12,5,FALSE)</f>
        <v>#N/A</v>
      </c>
      <c r="G6" s="17" t="e">
        <f>VLOOKUP(($B$1&amp;"_"&amp;$B6),'Data Entry Sheet'!$H$2:$S$12,6,FALSE)</f>
        <v>#N/A</v>
      </c>
      <c r="H6" s="17" t="e">
        <f>VLOOKUP(($B$1&amp;"_"&amp;$B6),'Data Entry Sheet'!$H$2:$S$12,7,FALSE)</f>
        <v>#N/A</v>
      </c>
      <c r="I6" s="18" t="e">
        <f>VLOOKUP(($B$1&amp;"_"&amp;$B6),'Data Entry Sheet'!$H$2:$S$59991,8,FALSE)</f>
        <v>#N/A</v>
      </c>
      <c r="J6" s="20" t="e">
        <f aca="true" t="shared" si="0" ref="J6:J15">IF($D6=0,"",$D6/($D6+$G6+$I6))</f>
        <v>#N/A</v>
      </c>
      <c r="K6" s="1" t="e">
        <f>VLOOKUP(($B$1&amp;"_"&amp;$B6),'Data Entry Sheet'!$H$2:$S$59991,9,FALSE)</f>
        <v>#N/A</v>
      </c>
      <c r="L6" s="22" t="e">
        <f>VLOOKUP(($B$1&amp;"_"&amp;$B6),'Data Entry Sheet'!$H$2:$S$59991,10,FALSE)</f>
        <v>#N/A</v>
      </c>
      <c r="M6" s="24" t="e">
        <f>VLOOKUP(($B$1&amp;"_"&amp;$B6),'Data Entry Sheet'!$H$2:$S$59991,11,FALSE)</f>
        <v>#N/A</v>
      </c>
      <c r="N6" s="22" t="e">
        <f>VLOOKUP(($B$1&amp;"_"&amp;$B6),'Data Entry Sheet'!$H$2:$S$59991,12,FALSE)</f>
        <v>#N/A</v>
      </c>
    </row>
    <row r="7" spans="2:14" ht="12.75">
      <c r="B7" s="1">
        <v>3</v>
      </c>
      <c r="C7" s="3" t="e">
        <f>VLOOKUP(($B$1&amp;"_"&amp;$B7),'Data Entry Sheet'!$H$2:$S$12,2,FALSE)</f>
        <v>#N/A</v>
      </c>
      <c r="D7" s="16" t="e">
        <f>VLOOKUP(($B$1&amp;"_"&amp;$B7),'Data Entry Sheet'!$H$2:$S$12,3,FALSE)</f>
        <v>#N/A</v>
      </c>
      <c r="E7" s="17" t="e">
        <f>VLOOKUP(($B$1&amp;"_"&amp;$B7),'Data Entry Sheet'!$H$2:$S$12,4,FALSE)</f>
        <v>#N/A</v>
      </c>
      <c r="F7" s="17" t="e">
        <f>VLOOKUP(($B$1&amp;"_"&amp;$B7),'Data Entry Sheet'!$H$2:$S$12,5,FALSE)</f>
        <v>#N/A</v>
      </c>
      <c r="G7" s="17" t="e">
        <f>VLOOKUP(($B$1&amp;"_"&amp;$B7),'Data Entry Sheet'!$H$2:$S$12,6,FALSE)</f>
        <v>#N/A</v>
      </c>
      <c r="H7" s="17" t="e">
        <f>VLOOKUP(($B$1&amp;"_"&amp;$B7),'Data Entry Sheet'!$H$2:$S$12,7,FALSE)</f>
        <v>#N/A</v>
      </c>
      <c r="I7" s="18" t="e">
        <f>VLOOKUP(($B$1&amp;"_"&amp;$B7),'Data Entry Sheet'!$H$2:$S$59991,8,FALSE)</f>
        <v>#N/A</v>
      </c>
      <c r="J7" s="20" t="e">
        <f t="shared" si="0"/>
        <v>#N/A</v>
      </c>
      <c r="K7" s="1" t="e">
        <f>VLOOKUP(($B$1&amp;"_"&amp;$B7),'Data Entry Sheet'!$H$2:$S$59991,9,FALSE)</f>
        <v>#N/A</v>
      </c>
      <c r="L7" s="22" t="e">
        <f>VLOOKUP(($B$1&amp;"_"&amp;$B7),'Data Entry Sheet'!$H$2:$S$59991,10,FALSE)</f>
        <v>#N/A</v>
      </c>
      <c r="M7" s="24" t="e">
        <f>VLOOKUP(($B$1&amp;"_"&amp;$B7),'Data Entry Sheet'!$H$2:$S$59991,11,FALSE)</f>
        <v>#N/A</v>
      </c>
      <c r="N7" s="22" t="e">
        <f>VLOOKUP(($B$1&amp;"_"&amp;$B7),'Data Entry Sheet'!$H$2:$S$59991,12,FALSE)</f>
        <v>#N/A</v>
      </c>
    </row>
    <row r="8" spans="2:14" ht="12.75">
      <c r="B8" s="1">
        <v>4</v>
      </c>
      <c r="C8" s="3" t="e">
        <f>VLOOKUP(($B$1&amp;"_"&amp;$B8),'Data Entry Sheet'!$H$2:$S$12,2,FALSE)</f>
        <v>#N/A</v>
      </c>
      <c r="D8" s="16" t="e">
        <f>VLOOKUP(($B$1&amp;"_"&amp;$B8),'Data Entry Sheet'!$H$2:$S$12,3,FALSE)</f>
        <v>#N/A</v>
      </c>
      <c r="E8" s="17" t="e">
        <f>VLOOKUP(($B$1&amp;"_"&amp;$B8),'Data Entry Sheet'!$H$2:$S$12,4,FALSE)</f>
        <v>#N/A</v>
      </c>
      <c r="F8" s="17" t="e">
        <f>VLOOKUP(($B$1&amp;"_"&amp;$B8),'Data Entry Sheet'!$H$2:$S$12,5,FALSE)</f>
        <v>#N/A</v>
      </c>
      <c r="G8" s="17" t="e">
        <f>VLOOKUP(($B$1&amp;"_"&amp;$B8),'Data Entry Sheet'!$H$2:$S$12,6,FALSE)</f>
        <v>#N/A</v>
      </c>
      <c r="H8" s="17" t="e">
        <f>VLOOKUP(($B$1&amp;"_"&amp;$B8),'Data Entry Sheet'!$H$2:$S$12,7,FALSE)</f>
        <v>#N/A</v>
      </c>
      <c r="I8" s="18" t="e">
        <f>VLOOKUP(($B$1&amp;"_"&amp;$B8),'Data Entry Sheet'!$H$2:$S$59991,8,FALSE)</f>
        <v>#N/A</v>
      </c>
      <c r="J8" s="20" t="e">
        <f t="shared" si="0"/>
        <v>#N/A</v>
      </c>
      <c r="K8" s="1" t="e">
        <f>VLOOKUP(($B$1&amp;"_"&amp;$B8),'Data Entry Sheet'!$H$2:$S$59991,9,FALSE)</f>
        <v>#N/A</v>
      </c>
      <c r="L8" s="22" t="e">
        <f>VLOOKUP(($B$1&amp;"_"&amp;$B8),'Data Entry Sheet'!$H$2:$S$59991,10,FALSE)</f>
        <v>#N/A</v>
      </c>
      <c r="M8" s="24" t="e">
        <f>VLOOKUP(($B$1&amp;"_"&amp;$B8),'Data Entry Sheet'!$H$2:$S$59991,11,FALSE)</f>
        <v>#N/A</v>
      </c>
      <c r="N8" s="22" t="e">
        <f>VLOOKUP(($B$1&amp;"_"&amp;$B8),'Data Entry Sheet'!$H$2:$S$59991,12,FALSE)</f>
        <v>#N/A</v>
      </c>
    </row>
    <row r="9" spans="2:14" ht="12.75">
      <c r="B9" s="1">
        <v>5</v>
      </c>
      <c r="C9" s="3" t="e">
        <f>VLOOKUP(($B$1&amp;"_"&amp;$B9),'Data Entry Sheet'!$H$2:$S$12,2,FALSE)</f>
        <v>#N/A</v>
      </c>
      <c r="D9" s="16" t="e">
        <f>VLOOKUP(($B$1&amp;"_"&amp;$B9),'Data Entry Sheet'!$H$2:$S$12,3,FALSE)</f>
        <v>#N/A</v>
      </c>
      <c r="E9" s="17" t="e">
        <f>VLOOKUP(($B$1&amp;"_"&amp;$B9),'Data Entry Sheet'!$H$2:$S$12,4,FALSE)</f>
        <v>#N/A</v>
      </c>
      <c r="F9" s="17" t="e">
        <f>VLOOKUP(($B$1&amp;"_"&amp;$B9),'Data Entry Sheet'!$H$2:$S$12,5,FALSE)</f>
        <v>#N/A</v>
      </c>
      <c r="G9" s="17" t="e">
        <f>VLOOKUP(($B$1&amp;"_"&amp;$B9),'Data Entry Sheet'!$H$2:$S$12,6,FALSE)</f>
        <v>#N/A</v>
      </c>
      <c r="H9" s="17" t="e">
        <f>VLOOKUP(($B$1&amp;"_"&amp;$B9),'Data Entry Sheet'!$H$2:$S$12,7,FALSE)</f>
        <v>#N/A</v>
      </c>
      <c r="I9" s="18" t="e">
        <f>VLOOKUP(($B$1&amp;"_"&amp;$B9),'Data Entry Sheet'!$H$2:$S$59991,8,FALSE)</f>
        <v>#N/A</v>
      </c>
      <c r="J9" s="20" t="e">
        <f t="shared" si="0"/>
        <v>#N/A</v>
      </c>
      <c r="K9" s="1" t="e">
        <f>VLOOKUP(($B$1&amp;"_"&amp;$B9),'Data Entry Sheet'!$H$2:$S$59991,9,FALSE)</f>
        <v>#N/A</v>
      </c>
      <c r="L9" s="22" t="e">
        <f>VLOOKUP(($B$1&amp;"_"&amp;$B9),'Data Entry Sheet'!$H$2:$S$59991,10,FALSE)</f>
        <v>#N/A</v>
      </c>
      <c r="M9" s="24" t="e">
        <f>VLOOKUP(($B$1&amp;"_"&amp;$B9),'Data Entry Sheet'!$H$2:$S$59991,11,FALSE)</f>
        <v>#N/A</v>
      </c>
      <c r="N9" s="22" t="e">
        <f>VLOOKUP(($B$1&amp;"_"&amp;$B9),'Data Entry Sheet'!$H$2:$S$59991,12,FALSE)</f>
        <v>#N/A</v>
      </c>
    </row>
    <row r="10" spans="2:14" ht="12.75">
      <c r="B10" s="1">
        <v>6</v>
      </c>
      <c r="C10" s="3" t="e">
        <f>VLOOKUP(($B$1&amp;"_"&amp;$B10),'Data Entry Sheet'!$H$2:$S$12,2,FALSE)</f>
        <v>#N/A</v>
      </c>
      <c r="D10" s="16" t="e">
        <f>VLOOKUP(($B$1&amp;"_"&amp;$B10),'Data Entry Sheet'!$H$2:$S$12,3,FALSE)</f>
        <v>#N/A</v>
      </c>
      <c r="E10" s="17" t="e">
        <f>VLOOKUP(($B$1&amp;"_"&amp;$B10),'Data Entry Sheet'!$H$2:$S$12,4,FALSE)</f>
        <v>#N/A</v>
      </c>
      <c r="F10" s="17" t="e">
        <f>VLOOKUP(($B$1&amp;"_"&amp;$B10),'Data Entry Sheet'!$H$2:$S$12,5,FALSE)</f>
        <v>#N/A</v>
      </c>
      <c r="G10" s="17" t="e">
        <f>VLOOKUP(($B$1&amp;"_"&amp;$B10),'Data Entry Sheet'!$H$2:$S$12,6,FALSE)</f>
        <v>#N/A</v>
      </c>
      <c r="H10" s="17" t="e">
        <f>VLOOKUP(($B$1&amp;"_"&amp;$B10),'Data Entry Sheet'!$H$2:$S$12,7,FALSE)</f>
        <v>#N/A</v>
      </c>
      <c r="I10" s="18" t="e">
        <f>VLOOKUP(($B$1&amp;"_"&amp;$B10),'Data Entry Sheet'!$H$2:$S$59991,8,FALSE)</f>
        <v>#N/A</v>
      </c>
      <c r="J10" s="20" t="e">
        <f t="shared" si="0"/>
        <v>#N/A</v>
      </c>
      <c r="K10" s="1" t="e">
        <f>VLOOKUP(($B$1&amp;"_"&amp;$B10),'Data Entry Sheet'!$H$2:$S$59991,9,FALSE)</f>
        <v>#N/A</v>
      </c>
      <c r="L10" s="22" t="e">
        <f>VLOOKUP(($B$1&amp;"_"&amp;$B10),'Data Entry Sheet'!$H$2:$S$59991,10,FALSE)</f>
        <v>#N/A</v>
      </c>
      <c r="M10" s="24" t="e">
        <f>VLOOKUP(($B$1&amp;"_"&amp;$B10),'Data Entry Sheet'!$H$2:$S$59991,11,FALSE)</f>
        <v>#N/A</v>
      </c>
      <c r="N10" s="22" t="e">
        <f>VLOOKUP(($B$1&amp;"_"&amp;$B10),'Data Entry Sheet'!$H$2:$S$59991,12,FALSE)</f>
        <v>#N/A</v>
      </c>
    </row>
    <row r="11" spans="2:14" ht="12.75">
      <c r="B11" s="1">
        <v>7</v>
      </c>
      <c r="C11" s="3" t="e">
        <f>VLOOKUP(($B$1&amp;"_"&amp;$B11),'Data Entry Sheet'!$H$2:$S$12,2,FALSE)</f>
        <v>#N/A</v>
      </c>
      <c r="D11" s="16" t="e">
        <f>VLOOKUP(($B$1&amp;"_"&amp;$B11),'Data Entry Sheet'!$H$2:$S$12,3,FALSE)</f>
        <v>#N/A</v>
      </c>
      <c r="E11" s="17" t="e">
        <f>VLOOKUP(($B$1&amp;"_"&amp;$B11),'Data Entry Sheet'!$H$2:$S$12,4,FALSE)</f>
        <v>#N/A</v>
      </c>
      <c r="F11" s="17" t="e">
        <f>VLOOKUP(($B$1&amp;"_"&amp;$B11),'Data Entry Sheet'!$H$2:$S$12,5,FALSE)</f>
        <v>#N/A</v>
      </c>
      <c r="G11" s="17" t="e">
        <f>VLOOKUP(($B$1&amp;"_"&amp;$B11),'Data Entry Sheet'!$H$2:$S$12,6,FALSE)</f>
        <v>#N/A</v>
      </c>
      <c r="H11" s="17" t="e">
        <f>VLOOKUP(($B$1&amp;"_"&amp;$B11),'Data Entry Sheet'!$H$2:$S$12,7,FALSE)</f>
        <v>#N/A</v>
      </c>
      <c r="I11" s="18" t="e">
        <f>VLOOKUP(($B$1&amp;"_"&amp;$B11),'Data Entry Sheet'!$H$2:$S$59991,8,FALSE)</f>
        <v>#N/A</v>
      </c>
      <c r="J11" s="20" t="e">
        <f t="shared" si="0"/>
        <v>#N/A</v>
      </c>
      <c r="K11" s="1" t="e">
        <f>VLOOKUP(($B$1&amp;"_"&amp;$B11),'Data Entry Sheet'!$H$2:$S$59991,9,FALSE)</f>
        <v>#N/A</v>
      </c>
      <c r="L11" s="22" t="e">
        <f>VLOOKUP(($B$1&amp;"_"&amp;$B11),'Data Entry Sheet'!$H$2:$S$59991,10,FALSE)</f>
        <v>#N/A</v>
      </c>
      <c r="M11" s="24" t="e">
        <f>VLOOKUP(($B$1&amp;"_"&amp;$B11),'Data Entry Sheet'!$H$2:$S$59991,11,FALSE)</f>
        <v>#N/A</v>
      </c>
      <c r="N11" s="22" t="e">
        <f>VLOOKUP(($B$1&amp;"_"&amp;$B11),'Data Entry Sheet'!$H$2:$S$59991,12,FALSE)</f>
        <v>#N/A</v>
      </c>
    </row>
    <row r="12" spans="2:14" ht="12.75">
      <c r="B12" s="1">
        <v>8</v>
      </c>
      <c r="C12" s="3" t="e">
        <f>VLOOKUP(($B$1&amp;"_"&amp;$B12),'Data Entry Sheet'!$H$2:$S$12,2,FALSE)</f>
        <v>#N/A</v>
      </c>
      <c r="D12" s="16" t="e">
        <f>VLOOKUP(($B$1&amp;"_"&amp;$B12),'Data Entry Sheet'!$H$2:$S$12,3,FALSE)</f>
        <v>#N/A</v>
      </c>
      <c r="E12" s="17" t="e">
        <f>VLOOKUP(($B$1&amp;"_"&amp;$B12),'Data Entry Sheet'!$H$2:$S$12,4,FALSE)</f>
        <v>#N/A</v>
      </c>
      <c r="F12" s="17" t="e">
        <f>VLOOKUP(($B$1&amp;"_"&amp;$B12),'Data Entry Sheet'!$H$2:$S$12,5,FALSE)</f>
        <v>#N/A</v>
      </c>
      <c r="G12" s="17" t="e">
        <f>VLOOKUP(($B$1&amp;"_"&amp;$B12),'Data Entry Sheet'!$H$2:$S$12,6,FALSE)</f>
        <v>#N/A</v>
      </c>
      <c r="H12" s="17" t="e">
        <f>VLOOKUP(($B$1&amp;"_"&amp;$B12),'Data Entry Sheet'!$H$2:$S$12,7,FALSE)</f>
        <v>#N/A</v>
      </c>
      <c r="I12" s="18" t="e">
        <f>VLOOKUP(($B$1&amp;"_"&amp;$B12),'Data Entry Sheet'!$H$2:$S$59991,8,FALSE)</f>
        <v>#N/A</v>
      </c>
      <c r="J12" s="20" t="e">
        <f t="shared" si="0"/>
        <v>#N/A</v>
      </c>
      <c r="K12" s="1" t="e">
        <f>VLOOKUP(($B$1&amp;"_"&amp;$B12),'Data Entry Sheet'!$H$2:$S$59991,9,FALSE)</f>
        <v>#N/A</v>
      </c>
      <c r="L12" s="22" t="e">
        <f>VLOOKUP(($B$1&amp;"_"&amp;$B12),'Data Entry Sheet'!$H$2:$S$59991,10,FALSE)</f>
        <v>#N/A</v>
      </c>
      <c r="M12" s="24" t="e">
        <f>VLOOKUP(($B$1&amp;"_"&amp;$B12),'Data Entry Sheet'!$H$2:$S$59991,11,FALSE)</f>
        <v>#N/A</v>
      </c>
      <c r="N12" s="22" t="e">
        <f>VLOOKUP(($B$1&amp;"_"&amp;$B12),'Data Entry Sheet'!$H$2:$S$59991,12,FALSE)</f>
        <v>#N/A</v>
      </c>
    </row>
    <row r="13" spans="2:14" ht="12.75">
      <c r="B13" s="1">
        <v>9</v>
      </c>
      <c r="C13" s="3" t="e">
        <f>VLOOKUP(($B$1&amp;"_"&amp;$B13),'Data Entry Sheet'!$H$2:$S$12,2,FALSE)</f>
        <v>#N/A</v>
      </c>
      <c r="D13" s="16" t="e">
        <f>VLOOKUP(($B$1&amp;"_"&amp;$B13),'Data Entry Sheet'!$H$2:$S$12,3,FALSE)</f>
        <v>#N/A</v>
      </c>
      <c r="E13" s="17" t="e">
        <f>VLOOKUP(($B$1&amp;"_"&amp;$B13),'Data Entry Sheet'!$H$2:$S$12,4,FALSE)</f>
        <v>#N/A</v>
      </c>
      <c r="F13" s="17" t="e">
        <f>VLOOKUP(($B$1&amp;"_"&amp;$B13),'Data Entry Sheet'!$H$2:$S$12,5,FALSE)</f>
        <v>#N/A</v>
      </c>
      <c r="G13" s="17" t="e">
        <f>VLOOKUP(($B$1&amp;"_"&amp;$B13),'Data Entry Sheet'!$H$2:$S$12,6,FALSE)</f>
        <v>#N/A</v>
      </c>
      <c r="H13" s="17" t="e">
        <f>VLOOKUP(($B$1&amp;"_"&amp;$B13),'Data Entry Sheet'!$H$2:$S$12,7,FALSE)</f>
        <v>#N/A</v>
      </c>
      <c r="I13" s="18" t="e">
        <f>VLOOKUP(($B$1&amp;"_"&amp;$B13),'Data Entry Sheet'!$H$2:$S$59991,8,FALSE)</f>
        <v>#N/A</v>
      </c>
      <c r="J13" s="20" t="e">
        <f t="shared" si="0"/>
        <v>#N/A</v>
      </c>
      <c r="K13" s="1" t="e">
        <f>VLOOKUP(($B$1&amp;"_"&amp;$B13),'Data Entry Sheet'!$H$2:$S$59991,9,FALSE)</f>
        <v>#N/A</v>
      </c>
      <c r="L13" s="22" t="e">
        <f>VLOOKUP(($B$1&amp;"_"&amp;$B13),'Data Entry Sheet'!$H$2:$S$59991,10,FALSE)</f>
        <v>#N/A</v>
      </c>
      <c r="M13" s="24" t="e">
        <f>VLOOKUP(($B$1&amp;"_"&amp;$B13),'Data Entry Sheet'!$H$2:$S$59991,11,FALSE)</f>
        <v>#N/A</v>
      </c>
      <c r="N13" s="22" t="e">
        <f>VLOOKUP(($B$1&amp;"_"&amp;$B13),'Data Entry Sheet'!$H$2:$S$59991,12,FALSE)</f>
        <v>#N/A</v>
      </c>
    </row>
    <row r="14" spans="2:14" ht="12.75">
      <c r="B14" s="1">
        <v>10</v>
      </c>
      <c r="C14" s="3" t="e">
        <f>VLOOKUP(($B$1&amp;"_"&amp;$B14),'Data Entry Sheet'!$H$2:$S$12,2,FALSE)</f>
        <v>#N/A</v>
      </c>
      <c r="D14" s="16" t="e">
        <f>VLOOKUP(($B$1&amp;"_"&amp;$B14),'Data Entry Sheet'!$H$2:$S$12,3,FALSE)</f>
        <v>#N/A</v>
      </c>
      <c r="E14" s="17" t="e">
        <f>VLOOKUP(($B$1&amp;"_"&amp;$B14),'Data Entry Sheet'!$H$2:$S$12,4,FALSE)</f>
        <v>#N/A</v>
      </c>
      <c r="F14" s="17" t="e">
        <f>VLOOKUP(($B$1&amp;"_"&amp;$B14),'Data Entry Sheet'!$H$2:$S$12,5,FALSE)</f>
        <v>#N/A</v>
      </c>
      <c r="G14" s="17" t="e">
        <f>VLOOKUP(($B$1&amp;"_"&amp;$B14),'Data Entry Sheet'!$H$2:$S$12,6,FALSE)</f>
        <v>#N/A</v>
      </c>
      <c r="H14" s="17" t="e">
        <f>VLOOKUP(($B$1&amp;"_"&amp;$B14),'Data Entry Sheet'!$H$2:$S$12,7,FALSE)</f>
        <v>#N/A</v>
      </c>
      <c r="I14" s="18" t="e">
        <f>VLOOKUP(($B$1&amp;"_"&amp;$B14),'Data Entry Sheet'!$H$2:$S$59991,8,FALSE)</f>
        <v>#N/A</v>
      </c>
      <c r="J14" s="20" t="e">
        <f t="shared" si="0"/>
        <v>#N/A</v>
      </c>
      <c r="K14" s="1" t="e">
        <f>VLOOKUP(($B$1&amp;"_"&amp;$B14),'Data Entry Sheet'!$H$2:$S$59991,9,FALSE)</f>
        <v>#N/A</v>
      </c>
      <c r="L14" s="22" t="e">
        <f>VLOOKUP(($B$1&amp;"_"&amp;$B14),'Data Entry Sheet'!$H$2:$S$59991,10,FALSE)</f>
        <v>#N/A</v>
      </c>
      <c r="M14" s="24" t="e">
        <f>VLOOKUP(($B$1&amp;"_"&amp;$B14),'Data Entry Sheet'!$H$2:$S$59991,11,FALSE)</f>
        <v>#N/A</v>
      </c>
      <c r="N14" s="22" t="e">
        <f>VLOOKUP(($B$1&amp;"_"&amp;$B14),'Data Entry Sheet'!$H$2:$S$59991,12,FALSE)</f>
        <v>#N/A</v>
      </c>
    </row>
    <row r="15" spans="2:14" ht="13.5" thickBot="1">
      <c r="B15" s="2">
        <v>11</v>
      </c>
      <c r="C15" s="4" t="e">
        <f>VLOOKUP(($B$1&amp;"_"&amp;$B15),'Data Entry Sheet'!$H$2:$S$12,2,FALSE)</f>
        <v>#N/A</v>
      </c>
      <c r="D15" s="61" t="e">
        <f>VLOOKUP(($B$1&amp;"_"&amp;$B15),'Data Entry Sheet'!$H$2:$S$12,3,FALSE)</f>
        <v>#N/A</v>
      </c>
      <c r="E15" s="62" t="e">
        <f>VLOOKUP(($B$1&amp;"_"&amp;$B15),'Data Entry Sheet'!$H$2:$S$12,4,FALSE)</f>
        <v>#N/A</v>
      </c>
      <c r="F15" s="62" t="e">
        <f>VLOOKUP(($B$1&amp;"_"&amp;$B15),'Data Entry Sheet'!$H$2:$S$12,5,FALSE)</f>
        <v>#N/A</v>
      </c>
      <c r="G15" s="62" t="e">
        <f>VLOOKUP(($B$1&amp;"_"&amp;$B15),'Data Entry Sheet'!$H$2:$S$12,6,FALSE)</f>
        <v>#N/A</v>
      </c>
      <c r="H15" s="62" t="e">
        <f>VLOOKUP(($B$1&amp;"_"&amp;$B15),'Data Entry Sheet'!$H$2:$S$12,7,FALSE)</f>
        <v>#N/A</v>
      </c>
      <c r="I15" s="63" t="e">
        <f>VLOOKUP(($B$1&amp;"_"&amp;$B15),'Data Entry Sheet'!$H$2:$S$59991,8,FALSE)</f>
        <v>#N/A</v>
      </c>
      <c r="J15" s="21" t="e">
        <f t="shared" si="0"/>
        <v>#N/A</v>
      </c>
      <c r="K15" s="2" t="e">
        <f>VLOOKUP(($B$1&amp;"_"&amp;$B15),'Data Entry Sheet'!$H$2:$S$59991,9,FALSE)</f>
        <v>#N/A</v>
      </c>
      <c r="L15" s="23" t="e">
        <f>VLOOKUP(($B$1&amp;"_"&amp;$B15),'Data Entry Sheet'!$H$2:$S$59991,10,FALSE)</f>
        <v>#N/A</v>
      </c>
      <c r="M15" s="25" t="e">
        <f>VLOOKUP(($B$1&amp;"_"&amp;$B15),'Data Entry Sheet'!$H$2:$S$59991,11,FALSE)</f>
        <v>#N/A</v>
      </c>
      <c r="N15" s="23" t="e">
        <f>VLOOKUP(($B$1&amp;"_"&amp;$B15),'Data Entry Sheet'!$H$2:$S$59991,12,FALSE)</f>
        <v>#N/A</v>
      </c>
    </row>
    <row r="16" spans="2:14" ht="12.75">
      <c r="B16" s="50"/>
      <c r="C16" s="51"/>
      <c r="D16" s="52"/>
      <c r="E16" s="52"/>
      <c r="F16" s="52"/>
      <c r="G16" s="52"/>
      <c r="H16" s="52"/>
      <c r="I16" s="52"/>
      <c r="J16" s="53"/>
      <c r="K16" s="50"/>
      <c r="L16" s="50"/>
      <c r="M16" s="50"/>
      <c r="N16" s="50"/>
    </row>
    <row r="17" ht="12.75">
      <c r="B17" s="34" t="s">
        <v>326</v>
      </c>
    </row>
  </sheetData>
  <sheetProtection password="EF0C" sheet="1" objects="1" scenarios="1"/>
  <mergeCells count="5">
    <mergeCell ref="K3:N3"/>
    <mergeCell ref="D3:I3"/>
    <mergeCell ref="C3:C4"/>
    <mergeCell ref="B3:B4"/>
    <mergeCell ref="J3:J4"/>
  </mergeCells>
  <conditionalFormatting sqref="D6:H16">
    <cfRule type="expression" priority="1" dxfId="0" stopIfTrue="1">
      <formula>AND(D6&gt;0,D6&lt;D5)</formula>
    </cfRule>
  </conditionalFormatting>
  <conditionalFormatting sqref="I16">
    <cfRule type="expression" priority="2" dxfId="0" stopIfTrue="1">
      <formula>I16&gt;I15</formula>
    </cfRule>
  </conditionalFormatting>
  <conditionalFormatting sqref="I6:I15">
    <cfRule type="expression" priority="3" dxfId="0" stopIfTrue="1">
      <formula>AND((I6&gt;I5),NOT(I6=SUM(D5:I5)))</formula>
    </cfRule>
  </conditionalFormatting>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tabColor indexed="8"/>
  </sheetPr>
  <dimension ref="A1:H177"/>
  <sheetViews>
    <sheetView workbookViewId="0" topLeftCell="A1">
      <pane xSplit="2" ySplit="1" topLeftCell="C133" activePane="bottomRight" state="frozen"/>
      <selection pane="topLeft" activeCell="A1" sqref="A1"/>
      <selection pane="topRight" activeCell="C1" sqref="C1"/>
      <selection pane="bottomLeft" activeCell="A2" sqref="A2"/>
      <selection pane="bottomRight" activeCell="C176" sqref="C176"/>
    </sheetView>
  </sheetViews>
  <sheetFormatPr defaultColWidth="9.140625" defaultRowHeight="12.75"/>
  <cols>
    <col min="1" max="1" width="9.140625" style="8" customWidth="1"/>
    <col min="2" max="2" width="5.28125" style="12" hidden="1" customWidth="1"/>
    <col min="3" max="3" width="67.8515625" style="8" bestFit="1" customWidth="1"/>
  </cols>
  <sheetData>
    <row r="1" spans="1:8" ht="23.25" thickBot="1">
      <c r="A1" s="44" t="s">
        <v>10</v>
      </c>
      <c r="B1" s="44" t="s">
        <v>11</v>
      </c>
      <c r="C1" s="45" t="s">
        <v>12</v>
      </c>
      <c r="D1" s="12"/>
      <c r="E1" s="12"/>
      <c r="F1" s="12"/>
      <c r="G1" s="12"/>
      <c r="H1" s="12"/>
    </row>
    <row r="2" spans="1:3" ht="12.75">
      <c r="A2" s="8" t="s">
        <v>111</v>
      </c>
      <c r="B2" s="9">
        <v>1</v>
      </c>
      <c r="C2" t="s">
        <v>335</v>
      </c>
    </row>
    <row r="3" spans="1:3" ht="12.75">
      <c r="A3" s="8" t="s">
        <v>19</v>
      </c>
      <c r="B3" s="9">
        <v>2</v>
      </c>
      <c r="C3" t="s">
        <v>20</v>
      </c>
    </row>
    <row r="4" spans="1:3" ht="12.75">
      <c r="A4" s="8" t="s">
        <v>112</v>
      </c>
      <c r="B4" s="9">
        <v>222</v>
      </c>
      <c r="C4" t="s">
        <v>336</v>
      </c>
    </row>
    <row r="5" spans="1:3" ht="12.75">
      <c r="A5" s="8" t="s">
        <v>21</v>
      </c>
      <c r="B5" s="9">
        <v>224</v>
      </c>
      <c r="C5" t="s">
        <v>337</v>
      </c>
    </row>
    <row r="6" spans="1:3" ht="12.75">
      <c r="A6" s="8" t="s">
        <v>113</v>
      </c>
      <c r="B6" s="9">
        <v>228</v>
      </c>
      <c r="C6" t="s">
        <v>338</v>
      </c>
    </row>
    <row r="7" spans="1:3" ht="12.75">
      <c r="A7" s="8" t="s">
        <v>114</v>
      </c>
      <c r="B7" s="9">
        <v>207</v>
      </c>
      <c r="C7" t="s">
        <v>115</v>
      </c>
    </row>
    <row r="8" spans="1:3" ht="12.75">
      <c r="A8" s="8" t="s">
        <v>116</v>
      </c>
      <c r="B8" s="9">
        <v>256</v>
      </c>
      <c r="C8" t="s">
        <v>339</v>
      </c>
    </row>
    <row r="9" spans="1:3" ht="12.75">
      <c r="A9" s="8" t="s">
        <v>22</v>
      </c>
      <c r="B9" s="9">
        <v>3</v>
      </c>
      <c r="C9" t="s">
        <v>340</v>
      </c>
    </row>
    <row r="10" spans="1:3" ht="12.75">
      <c r="A10" s="8" t="s">
        <v>117</v>
      </c>
      <c r="B10" s="9">
        <v>211</v>
      </c>
      <c r="C10" t="s">
        <v>118</v>
      </c>
    </row>
    <row r="11" spans="1:3" ht="12.75">
      <c r="A11" s="10" t="s">
        <v>285</v>
      </c>
      <c r="B11" s="11">
        <v>114</v>
      </c>
      <c r="C11" s="49" t="s">
        <v>407</v>
      </c>
    </row>
    <row r="12" spans="1:3" ht="12.75">
      <c r="A12" s="8" t="s">
        <v>119</v>
      </c>
      <c r="B12" s="9">
        <v>4</v>
      </c>
      <c r="C12" t="s">
        <v>120</v>
      </c>
    </row>
    <row r="13" spans="1:3" ht="12.75">
      <c r="A13" s="8" t="s">
        <v>253</v>
      </c>
      <c r="B13" s="9">
        <v>110</v>
      </c>
      <c r="C13" t="s">
        <v>341</v>
      </c>
    </row>
    <row r="14" spans="1:3" ht="12.75">
      <c r="A14" s="8" t="s">
        <v>121</v>
      </c>
      <c r="B14" s="9">
        <v>236</v>
      </c>
      <c r="C14" t="s">
        <v>122</v>
      </c>
    </row>
    <row r="15" spans="1:3" ht="12.75">
      <c r="A15" s="8" t="s">
        <v>23</v>
      </c>
      <c r="B15" s="9">
        <v>111</v>
      </c>
      <c r="C15" t="s">
        <v>342</v>
      </c>
    </row>
    <row r="16" spans="1:3" ht="12.75">
      <c r="A16" s="8" t="s">
        <v>123</v>
      </c>
      <c r="B16" s="9">
        <v>239</v>
      </c>
      <c r="C16" t="s">
        <v>124</v>
      </c>
    </row>
    <row r="17" spans="1:3" ht="12.75">
      <c r="A17" s="8" t="s">
        <v>24</v>
      </c>
      <c r="B17" s="9">
        <v>120</v>
      </c>
      <c r="C17" t="s">
        <v>25</v>
      </c>
    </row>
    <row r="18" spans="1:3" ht="12.75">
      <c r="A18" s="8" t="s">
        <v>125</v>
      </c>
      <c r="B18" s="9">
        <v>225</v>
      </c>
      <c r="C18" t="s">
        <v>126</v>
      </c>
    </row>
    <row r="19" spans="1:3" ht="12.75">
      <c r="A19" s="8" t="s">
        <v>26</v>
      </c>
      <c r="B19" s="9">
        <v>9</v>
      </c>
      <c r="C19" t="s">
        <v>408</v>
      </c>
    </row>
    <row r="20" spans="1:3" ht="12.75">
      <c r="A20" s="8" t="s">
        <v>254</v>
      </c>
      <c r="B20" s="9">
        <v>273</v>
      </c>
      <c r="C20" t="s">
        <v>255</v>
      </c>
    </row>
    <row r="21" spans="1:3" ht="12.75">
      <c r="A21" s="8" t="s">
        <v>256</v>
      </c>
      <c r="B21" s="9">
        <v>11</v>
      </c>
      <c r="C21" t="s">
        <v>343</v>
      </c>
    </row>
    <row r="22" spans="1:3" ht="12.75">
      <c r="A22" s="8" t="s">
        <v>127</v>
      </c>
      <c r="B22" s="9">
        <v>12</v>
      </c>
      <c r="C22" t="s">
        <v>409</v>
      </c>
    </row>
    <row r="23" spans="1:3" ht="12.75">
      <c r="A23" s="8" t="s">
        <v>27</v>
      </c>
      <c r="B23" s="9">
        <v>13</v>
      </c>
      <c r="C23" t="s">
        <v>28</v>
      </c>
    </row>
    <row r="24" spans="1:3" ht="12.75">
      <c r="A24" s="8" t="s">
        <v>29</v>
      </c>
      <c r="B24" s="9">
        <v>14</v>
      </c>
      <c r="C24" t="s">
        <v>30</v>
      </c>
    </row>
    <row r="25" spans="1:3" ht="12.75">
      <c r="A25" s="8" t="s">
        <v>31</v>
      </c>
      <c r="B25" s="9">
        <v>15</v>
      </c>
      <c r="C25" t="s">
        <v>32</v>
      </c>
    </row>
    <row r="26" spans="1:3" ht="12.75">
      <c r="A26" s="8" t="s">
        <v>128</v>
      </c>
      <c r="B26" s="9">
        <v>16</v>
      </c>
      <c r="C26" t="s">
        <v>397</v>
      </c>
    </row>
    <row r="27" spans="1:3" ht="12.75">
      <c r="A27" s="8" t="s">
        <v>129</v>
      </c>
      <c r="B27" s="9">
        <v>252</v>
      </c>
      <c r="C27" t="s">
        <v>130</v>
      </c>
    </row>
    <row r="28" spans="1:3" ht="12.75">
      <c r="A28" s="8" t="s">
        <v>89</v>
      </c>
      <c r="B28" s="9">
        <v>105</v>
      </c>
      <c r="C28" t="s">
        <v>410</v>
      </c>
    </row>
    <row r="29" spans="1:3" ht="12.75">
      <c r="A29" s="8" t="s">
        <v>33</v>
      </c>
      <c r="B29" s="9">
        <v>17</v>
      </c>
      <c r="C29" t="s">
        <v>344</v>
      </c>
    </row>
    <row r="30" spans="1:3" ht="12.75">
      <c r="A30" s="8" t="s">
        <v>257</v>
      </c>
      <c r="B30" s="9">
        <v>230</v>
      </c>
      <c r="C30" t="s">
        <v>258</v>
      </c>
    </row>
    <row r="31" spans="1:3" ht="12.75">
      <c r="A31" s="8" t="s">
        <v>131</v>
      </c>
      <c r="B31" s="9">
        <v>253</v>
      </c>
      <c r="C31" t="s">
        <v>345</v>
      </c>
    </row>
    <row r="32" spans="1:3" ht="12.75">
      <c r="A32" s="8" t="s">
        <v>132</v>
      </c>
      <c r="B32" s="9">
        <v>210</v>
      </c>
      <c r="C32" t="s">
        <v>133</v>
      </c>
    </row>
    <row r="33" spans="1:3" ht="12.75">
      <c r="A33" s="8" t="s">
        <v>134</v>
      </c>
      <c r="B33" s="9">
        <v>18</v>
      </c>
      <c r="C33" t="s">
        <v>135</v>
      </c>
    </row>
    <row r="34" spans="1:3" ht="12.75">
      <c r="A34" s="8" t="s">
        <v>136</v>
      </c>
      <c r="B34" s="9">
        <v>19</v>
      </c>
      <c r="C34" t="s">
        <v>346</v>
      </c>
    </row>
    <row r="35" spans="1:3" ht="12.75">
      <c r="A35" s="8" t="s">
        <v>259</v>
      </c>
      <c r="B35" s="9">
        <v>20</v>
      </c>
      <c r="C35" t="s">
        <v>260</v>
      </c>
    </row>
    <row r="36" spans="1:3" ht="12.75">
      <c r="A36" s="8" t="s">
        <v>34</v>
      </c>
      <c r="B36" s="9">
        <v>22</v>
      </c>
      <c r="C36" t="s">
        <v>35</v>
      </c>
    </row>
    <row r="37" spans="1:3" ht="12.75">
      <c r="A37" s="8" t="s">
        <v>137</v>
      </c>
      <c r="B37" s="9">
        <v>118</v>
      </c>
      <c r="C37" t="s">
        <v>138</v>
      </c>
    </row>
    <row r="38" spans="1:3" ht="12.75">
      <c r="A38" s="8" t="s">
        <v>90</v>
      </c>
      <c r="B38" s="9">
        <v>106</v>
      </c>
      <c r="C38" t="s">
        <v>91</v>
      </c>
    </row>
    <row r="39" spans="1:3" ht="12.75">
      <c r="A39" s="8" t="s">
        <v>139</v>
      </c>
      <c r="B39" s="9">
        <v>277</v>
      </c>
      <c r="C39" t="s">
        <v>348</v>
      </c>
    </row>
    <row r="40" spans="1:3" ht="12.75">
      <c r="A40" s="8" t="s">
        <v>37</v>
      </c>
      <c r="B40" s="9">
        <v>24</v>
      </c>
      <c r="C40" t="s">
        <v>38</v>
      </c>
    </row>
    <row r="41" spans="1:3" ht="12.75">
      <c r="A41" s="8" t="s">
        <v>140</v>
      </c>
      <c r="B41" s="9">
        <v>237</v>
      </c>
      <c r="C41" t="s">
        <v>141</v>
      </c>
    </row>
    <row r="42" spans="1:3" ht="12.75">
      <c r="A42" s="8" t="s">
        <v>142</v>
      </c>
      <c r="B42" s="9">
        <v>233</v>
      </c>
      <c r="C42" t="s">
        <v>143</v>
      </c>
    </row>
    <row r="43" spans="1:3" ht="12.75">
      <c r="A43" s="8" t="s">
        <v>66</v>
      </c>
      <c r="B43" s="9">
        <v>25</v>
      </c>
      <c r="C43" t="s">
        <v>67</v>
      </c>
    </row>
    <row r="44" spans="1:3" ht="12.75">
      <c r="A44" s="8" t="s">
        <v>39</v>
      </c>
      <c r="B44" s="9">
        <v>112</v>
      </c>
      <c r="C44" t="s">
        <v>40</v>
      </c>
    </row>
    <row r="45" spans="1:3" ht="12.75">
      <c r="A45" s="8" t="s">
        <v>144</v>
      </c>
      <c r="B45" s="9">
        <v>246</v>
      </c>
      <c r="C45" t="s">
        <v>145</v>
      </c>
    </row>
    <row r="46" spans="1:3" ht="12.75">
      <c r="A46" s="10" t="s">
        <v>286</v>
      </c>
      <c r="B46" s="11">
        <v>115</v>
      </c>
      <c r="C46" s="49" t="s">
        <v>411</v>
      </c>
    </row>
    <row r="47" spans="1:3" ht="12.75">
      <c r="A47" s="8" t="s">
        <v>146</v>
      </c>
      <c r="B47" s="9">
        <v>212</v>
      </c>
      <c r="C47" t="s">
        <v>349</v>
      </c>
    </row>
    <row r="48" spans="1:3" ht="12.75">
      <c r="A48" s="8" t="s">
        <v>147</v>
      </c>
      <c r="B48" s="9">
        <v>27</v>
      </c>
      <c r="C48" t="s">
        <v>148</v>
      </c>
    </row>
    <row r="49" spans="1:3" ht="12.75">
      <c r="A49" s="8" t="s">
        <v>68</v>
      </c>
      <c r="B49" s="9">
        <v>28</v>
      </c>
      <c r="C49" t="s">
        <v>350</v>
      </c>
    </row>
    <row r="50" spans="1:3" ht="12.75">
      <c r="A50" s="8" t="s">
        <v>81</v>
      </c>
      <c r="B50" s="9">
        <v>244</v>
      </c>
      <c r="C50" t="s">
        <v>82</v>
      </c>
    </row>
    <row r="51" spans="1:3" ht="12.75">
      <c r="A51" s="8" t="s">
        <v>149</v>
      </c>
      <c r="B51" s="9">
        <v>29</v>
      </c>
      <c r="C51" t="s">
        <v>351</v>
      </c>
    </row>
    <row r="52" spans="1:3" ht="12.75">
      <c r="A52" s="8" t="s">
        <v>261</v>
      </c>
      <c r="B52" s="9">
        <v>30</v>
      </c>
      <c r="C52" t="s">
        <v>262</v>
      </c>
    </row>
    <row r="53" spans="1:3" ht="12.75">
      <c r="A53" s="8" t="s">
        <v>150</v>
      </c>
      <c r="B53" s="9">
        <v>257</v>
      </c>
      <c r="C53" t="s">
        <v>151</v>
      </c>
    </row>
    <row r="54" spans="1:3" ht="12.75">
      <c r="A54" s="8" t="s">
        <v>152</v>
      </c>
      <c r="B54" s="9">
        <v>234</v>
      </c>
      <c r="C54" t="s">
        <v>153</v>
      </c>
    </row>
    <row r="55" spans="1:3" ht="12.75">
      <c r="A55" s="8" t="s">
        <v>154</v>
      </c>
      <c r="B55" s="9">
        <v>32</v>
      </c>
      <c r="C55" t="s">
        <v>352</v>
      </c>
    </row>
    <row r="56" spans="1:3" ht="12.75">
      <c r="A56" s="8" t="s">
        <v>85</v>
      </c>
      <c r="B56" s="9">
        <v>33</v>
      </c>
      <c r="C56" t="s">
        <v>86</v>
      </c>
    </row>
    <row r="57" spans="1:3" ht="12.75">
      <c r="A57" s="49" t="s">
        <v>41</v>
      </c>
      <c r="B57" s="108">
        <v>34</v>
      </c>
      <c r="C57" s="109" t="s">
        <v>420</v>
      </c>
    </row>
    <row r="58" spans="1:3" ht="12.75">
      <c r="A58" s="8" t="s">
        <v>418</v>
      </c>
      <c r="B58" s="9"/>
      <c r="C58" s="29" t="s">
        <v>419</v>
      </c>
    </row>
    <row r="59" spans="1:3" ht="12.75">
      <c r="A59" s="8" t="s">
        <v>155</v>
      </c>
      <c r="B59" s="9">
        <v>206</v>
      </c>
      <c r="C59" t="s">
        <v>398</v>
      </c>
    </row>
    <row r="60" spans="1:3" ht="12.75">
      <c r="A60" s="8" t="s">
        <v>92</v>
      </c>
      <c r="B60" s="9">
        <v>35</v>
      </c>
      <c r="C60" t="s">
        <v>93</v>
      </c>
    </row>
    <row r="61" spans="1:3" ht="12.75">
      <c r="A61" s="8" t="s">
        <v>156</v>
      </c>
      <c r="B61" s="9">
        <v>36</v>
      </c>
      <c r="C61" t="s">
        <v>412</v>
      </c>
    </row>
    <row r="62" spans="1:3" ht="12.75">
      <c r="A62" s="8" t="s">
        <v>157</v>
      </c>
      <c r="B62" s="9">
        <v>400</v>
      </c>
      <c r="C62" t="s">
        <v>158</v>
      </c>
    </row>
    <row r="63" spans="1:3" ht="12.75">
      <c r="A63" s="8" t="s">
        <v>159</v>
      </c>
      <c r="B63" s="9">
        <v>107</v>
      </c>
      <c r="C63" t="s">
        <v>160</v>
      </c>
    </row>
    <row r="64" spans="1:3" ht="12.75">
      <c r="A64" s="8" t="s">
        <v>161</v>
      </c>
      <c r="B64" s="9">
        <v>38</v>
      </c>
      <c r="C64" t="s">
        <v>162</v>
      </c>
    </row>
    <row r="65" spans="1:3" ht="12.75">
      <c r="A65" s="8" t="s">
        <v>163</v>
      </c>
      <c r="B65" s="9">
        <v>40</v>
      </c>
      <c r="C65" t="s">
        <v>413</v>
      </c>
    </row>
    <row r="66" spans="1:3" ht="12.75">
      <c r="A66" s="8" t="s">
        <v>164</v>
      </c>
      <c r="B66" s="9">
        <v>251</v>
      </c>
      <c r="C66" t="s">
        <v>414</v>
      </c>
    </row>
    <row r="67" spans="1:3" ht="12.75">
      <c r="A67" s="8" t="s">
        <v>165</v>
      </c>
      <c r="B67" s="9">
        <v>248</v>
      </c>
      <c r="C67" t="s">
        <v>353</v>
      </c>
    </row>
    <row r="68" spans="1:3" ht="12.75">
      <c r="A68" s="8" t="s">
        <v>166</v>
      </c>
      <c r="B68" s="9">
        <v>220</v>
      </c>
      <c r="C68" t="s">
        <v>167</v>
      </c>
    </row>
    <row r="69" spans="1:3" ht="12.75">
      <c r="A69" s="8" t="s">
        <v>263</v>
      </c>
      <c r="B69" s="9">
        <v>254</v>
      </c>
      <c r="C69" t="s">
        <v>264</v>
      </c>
    </row>
    <row r="70" spans="1:3" ht="12.75">
      <c r="A70" s="8" t="s">
        <v>168</v>
      </c>
      <c r="B70" s="9">
        <v>41</v>
      </c>
      <c r="C70" t="s">
        <v>169</v>
      </c>
    </row>
    <row r="71" spans="1:3" ht="12.75">
      <c r="A71" s="8" t="s">
        <v>170</v>
      </c>
      <c r="B71" s="9">
        <v>231</v>
      </c>
      <c r="C71" t="s">
        <v>171</v>
      </c>
    </row>
    <row r="72" spans="1:3" ht="12.75">
      <c r="A72" s="8" t="s">
        <v>172</v>
      </c>
      <c r="B72" s="9">
        <v>108</v>
      </c>
      <c r="C72" t="s">
        <v>173</v>
      </c>
    </row>
    <row r="73" spans="1:3" ht="12.75">
      <c r="A73" s="8" t="s">
        <v>94</v>
      </c>
      <c r="B73" s="9">
        <v>43</v>
      </c>
      <c r="C73" t="s">
        <v>95</v>
      </c>
    </row>
    <row r="74" spans="1:3" ht="12.75">
      <c r="A74" s="10" t="s">
        <v>290</v>
      </c>
      <c r="B74" s="11">
        <v>44</v>
      </c>
      <c r="C74" s="49" t="s">
        <v>291</v>
      </c>
    </row>
    <row r="75" spans="1:3" ht="12.75">
      <c r="A75" s="8" t="s">
        <v>175</v>
      </c>
      <c r="B75" s="9">
        <v>47</v>
      </c>
      <c r="C75" t="s">
        <v>176</v>
      </c>
    </row>
    <row r="76" spans="1:3" ht="12.75">
      <c r="A76" s="8" t="s">
        <v>42</v>
      </c>
      <c r="B76" s="9">
        <v>260</v>
      </c>
      <c r="C76" t="s">
        <v>355</v>
      </c>
    </row>
    <row r="77" spans="1:3" ht="12.75">
      <c r="A77" s="8" t="s">
        <v>177</v>
      </c>
      <c r="B77" s="9">
        <v>274</v>
      </c>
      <c r="C77" t="s">
        <v>178</v>
      </c>
    </row>
    <row r="78" spans="1:3" ht="12.75">
      <c r="A78" s="8" t="s">
        <v>265</v>
      </c>
      <c r="B78" s="9">
        <v>238</v>
      </c>
      <c r="C78" t="s">
        <v>266</v>
      </c>
    </row>
    <row r="79" spans="1:3" ht="12.75">
      <c r="A79" s="8" t="s">
        <v>43</v>
      </c>
      <c r="B79" s="9">
        <v>48</v>
      </c>
      <c r="C79" t="s">
        <v>44</v>
      </c>
    </row>
    <row r="80" spans="1:3" ht="12.75">
      <c r="A80" s="8" t="s">
        <v>179</v>
      </c>
      <c r="B80" s="9">
        <v>261</v>
      </c>
      <c r="C80" t="s">
        <v>415</v>
      </c>
    </row>
    <row r="81" spans="1:3" ht="12.75">
      <c r="A81" s="8" t="s">
        <v>180</v>
      </c>
      <c r="B81" s="9">
        <v>50</v>
      </c>
      <c r="C81" t="s">
        <v>181</v>
      </c>
    </row>
    <row r="82" spans="1:3" ht="12.75">
      <c r="A82" s="8" t="s">
        <v>45</v>
      </c>
      <c r="B82" s="9">
        <v>52</v>
      </c>
      <c r="C82" t="s">
        <v>356</v>
      </c>
    </row>
    <row r="83" spans="1:3" ht="12.75">
      <c r="A83" s="8" t="s">
        <v>267</v>
      </c>
      <c r="B83" s="9">
        <v>53</v>
      </c>
      <c r="C83" t="s">
        <v>268</v>
      </c>
    </row>
    <row r="84" spans="1:3" ht="12.75">
      <c r="A84" s="8" t="s">
        <v>182</v>
      </c>
      <c r="B84" s="9">
        <v>208</v>
      </c>
      <c r="C84" t="s">
        <v>183</v>
      </c>
    </row>
    <row r="85" spans="1:3" ht="12.75">
      <c r="A85" s="8" t="s">
        <v>46</v>
      </c>
      <c r="B85" s="9">
        <v>55</v>
      </c>
      <c r="C85" t="s">
        <v>47</v>
      </c>
    </row>
    <row r="86" spans="1:3" ht="12.75">
      <c r="A86" s="8" t="s">
        <v>48</v>
      </c>
      <c r="B86" s="9">
        <v>56</v>
      </c>
      <c r="C86" t="s">
        <v>357</v>
      </c>
    </row>
    <row r="87" spans="1:3" ht="12.75">
      <c r="A87" s="8" t="s">
        <v>184</v>
      </c>
      <c r="B87" s="9">
        <v>201</v>
      </c>
      <c r="C87" t="s">
        <v>358</v>
      </c>
    </row>
    <row r="88" spans="1:3" ht="12.75">
      <c r="A88" s="43" t="s">
        <v>185</v>
      </c>
      <c r="B88" s="11">
        <v>57</v>
      </c>
      <c r="C88" s="49" t="s">
        <v>186</v>
      </c>
    </row>
    <row r="89" spans="1:3" ht="12.75">
      <c r="A89" s="29" t="s">
        <v>316</v>
      </c>
      <c r="B89" s="9">
        <v>280</v>
      </c>
      <c r="C89" t="s">
        <v>317</v>
      </c>
    </row>
    <row r="90" spans="1:3" ht="12.75">
      <c r="A90" s="8" t="s">
        <v>15</v>
      </c>
      <c r="B90" s="9">
        <v>58</v>
      </c>
      <c r="C90" t="s">
        <v>16</v>
      </c>
    </row>
    <row r="91" spans="1:3" ht="12.75">
      <c r="A91" s="8" t="s">
        <v>187</v>
      </c>
      <c r="B91" s="9">
        <v>259</v>
      </c>
      <c r="C91" t="s">
        <v>188</v>
      </c>
    </row>
    <row r="92" spans="1:3" ht="12.75">
      <c r="A92" s="8" t="s">
        <v>96</v>
      </c>
      <c r="B92" s="9">
        <v>215</v>
      </c>
      <c r="C92" t="s">
        <v>97</v>
      </c>
    </row>
    <row r="93" spans="1:3" ht="12.75">
      <c r="A93" s="8" t="s">
        <v>17</v>
      </c>
      <c r="B93" s="9">
        <v>109</v>
      </c>
      <c r="C93" t="s">
        <v>18</v>
      </c>
    </row>
    <row r="94" spans="1:3" ht="12.75">
      <c r="A94" s="8" t="s">
        <v>98</v>
      </c>
      <c r="B94" s="9">
        <v>272</v>
      </c>
      <c r="C94" t="s">
        <v>359</v>
      </c>
    </row>
    <row r="95" spans="1:3" ht="12.75">
      <c r="A95" s="8" t="s">
        <v>269</v>
      </c>
      <c r="B95" s="9">
        <v>270</v>
      </c>
      <c r="C95" t="s">
        <v>270</v>
      </c>
    </row>
    <row r="96" spans="1:3" ht="12.75">
      <c r="A96" s="8" t="s">
        <v>189</v>
      </c>
      <c r="B96" s="9">
        <v>59</v>
      </c>
      <c r="C96" t="s">
        <v>190</v>
      </c>
    </row>
    <row r="97" spans="1:3" ht="12.75">
      <c r="A97" s="8" t="s">
        <v>271</v>
      </c>
      <c r="B97" s="9">
        <v>60</v>
      </c>
      <c r="C97" t="s">
        <v>272</v>
      </c>
    </row>
    <row r="98" spans="1:3" ht="12.75">
      <c r="A98" s="8" t="s">
        <v>191</v>
      </c>
      <c r="B98" s="9">
        <v>223</v>
      </c>
      <c r="C98" t="s">
        <v>192</v>
      </c>
    </row>
    <row r="99" spans="1:3" ht="12.75">
      <c r="A99" s="8" t="s">
        <v>99</v>
      </c>
      <c r="B99" s="9">
        <v>271</v>
      </c>
      <c r="C99" t="s">
        <v>100</v>
      </c>
    </row>
    <row r="100" spans="1:3" ht="12.75">
      <c r="A100" s="8" t="s">
        <v>193</v>
      </c>
      <c r="B100" s="9">
        <v>243</v>
      </c>
      <c r="C100" t="s">
        <v>194</v>
      </c>
    </row>
    <row r="101" spans="1:3" ht="12.75">
      <c r="A101" s="43" t="s">
        <v>195</v>
      </c>
      <c r="B101" s="11">
        <v>258</v>
      </c>
      <c r="C101" s="49" t="s">
        <v>196</v>
      </c>
    </row>
    <row r="102" spans="1:3" ht="12.75">
      <c r="A102" s="8" t="s">
        <v>197</v>
      </c>
      <c r="B102" s="9">
        <v>63</v>
      </c>
      <c r="C102" t="s">
        <v>360</v>
      </c>
    </row>
    <row r="103" spans="1:3" ht="12.75">
      <c r="A103" s="8" t="s">
        <v>198</v>
      </c>
      <c r="B103" s="9">
        <v>209</v>
      </c>
      <c r="C103" t="s">
        <v>399</v>
      </c>
    </row>
    <row r="104" spans="1:3" ht="12.75">
      <c r="A104" s="8" t="s">
        <v>199</v>
      </c>
      <c r="B104" s="9">
        <v>216</v>
      </c>
      <c r="C104" t="s">
        <v>416</v>
      </c>
    </row>
    <row r="105" spans="1:3" ht="12.75">
      <c r="A105" s="8" t="s">
        <v>49</v>
      </c>
      <c r="B105" s="9">
        <v>66</v>
      </c>
      <c r="C105" t="s">
        <v>361</v>
      </c>
    </row>
    <row r="106" spans="1:3" ht="12.75">
      <c r="A106" s="8" t="s">
        <v>273</v>
      </c>
      <c r="B106" s="9">
        <v>67</v>
      </c>
      <c r="C106" t="s">
        <v>274</v>
      </c>
    </row>
    <row r="107" spans="1:3" ht="12.75">
      <c r="A107" s="8" t="s">
        <v>200</v>
      </c>
      <c r="B107" s="9">
        <v>202</v>
      </c>
      <c r="C107" t="s">
        <v>362</v>
      </c>
    </row>
    <row r="108" spans="1:3" ht="12.75">
      <c r="A108" s="8" t="s">
        <v>101</v>
      </c>
      <c r="B108" s="9">
        <v>235</v>
      </c>
      <c r="C108" t="s">
        <v>102</v>
      </c>
    </row>
    <row r="109" spans="1:3" ht="12.75">
      <c r="A109" s="8" t="s">
        <v>275</v>
      </c>
      <c r="B109" s="9">
        <v>68</v>
      </c>
      <c r="C109" t="s">
        <v>363</v>
      </c>
    </row>
    <row r="110" spans="1:3" ht="12.75">
      <c r="A110" s="10" t="s">
        <v>287</v>
      </c>
      <c r="B110" s="11">
        <v>116</v>
      </c>
      <c r="C110" s="49" t="s">
        <v>288</v>
      </c>
    </row>
    <row r="111" spans="1:3" ht="12.75">
      <c r="A111" s="8" t="s">
        <v>103</v>
      </c>
      <c r="B111" s="9">
        <v>69</v>
      </c>
      <c r="C111" t="s">
        <v>400</v>
      </c>
    </row>
    <row r="112" spans="1:3" ht="12.75">
      <c r="A112" s="8" t="s">
        <v>76</v>
      </c>
      <c r="B112" s="9">
        <v>70</v>
      </c>
      <c r="C112" t="s">
        <v>77</v>
      </c>
    </row>
    <row r="113" spans="1:3" ht="12.75">
      <c r="A113" s="8" t="s">
        <v>201</v>
      </c>
      <c r="B113" s="9">
        <v>262</v>
      </c>
      <c r="C113" t="s">
        <v>401</v>
      </c>
    </row>
    <row r="114" spans="1:3" ht="12.75">
      <c r="A114" s="8" t="s">
        <v>104</v>
      </c>
      <c r="B114" s="9">
        <v>72</v>
      </c>
      <c r="C114" t="s">
        <v>105</v>
      </c>
    </row>
    <row r="115" spans="1:3" ht="12.75">
      <c r="A115" s="8" t="s">
        <v>202</v>
      </c>
      <c r="B115" s="9">
        <v>73</v>
      </c>
      <c r="C115" t="s">
        <v>203</v>
      </c>
    </row>
    <row r="116" spans="1:3" ht="12.75">
      <c r="A116" s="8" t="s">
        <v>50</v>
      </c>
      <c r="B116" s="9">
        <v>74</v>
      </c>
      <c r="C116" t="s">
        <v>51</v>
      </c>
    </row>
    <row r="117" spans="1:3" ht="12.75">
      <c r="A117" s="8" t="s">
        <v>204</v>
      </c>
      <c r="B117" s="9">
        <v>267</v>
      </c>
      <c r="C117" t="s">
        <v>402</v>
      </c>
    </row>
    <row r="118" spans="1:3" ht="12.75">
      <c r="A118" s="8" t="s">
        <v>106</v>
      </c>
      <c r="B118" s="9">
        <v>75</v>
      </c>
      <c r="C118" t="s">
        <v>403</v>
      </c>
    </row>
    <row r="119" spans="1:3" ht="12.75">
      <c r="A119" s="8" t="s">
        <v>276</v>
      </c>
      <c r="B119" s="9">
        <v>113</v>
      </c>
      <c r="C119" t="s">
        <v>364</v>
      </c>
    </row>
    <row r="120" spans="1:3" ht="12.75">
      <c r="A120" s="8" t="s">
        <v>52</v>
      </c>
      <c r="B120" s="9">
        <v>77</v>
      </c>
      <c r="C120" t="s">
        <v>365</v>
      </c>
    </row>
    <row r="121" spans="1:3" ht="12.75">
      <c r="A121" s="10" t="s">
        <v>289</v>
      </c>
      <c r="B121" s="11">
        <v>117</v>
      </c>
      <c r="C121" s="49" t="s">
        <v>404</v>
      </c>
    </row>
    <row r="122" spans="1:3" ht="12.75">
      <c r="A122" s="8" t="s">
        <v>78</v>
      </c>
      <c r="B122" s="9">
        <v>78</v>
      </c>
      <c r="C122" t="s">
        <v>79</v>
      </c>
    </row>
    <row r="123" spans="1:3" ht="12.75">
      <c r="A123" s="8" t="s">
        <v>277</v>
      </c>
      <c r="B123" s="9">
        <v>79</v>
      </c>
      <c r="C123" t="s">
        <v>405</v>
      </c>
    </row>
    <row r="124" spans="1:3" ht="12.75">
      <c r="A124" s="8" t="s">
        <v>53</v>
      </c>
      <c r="B124" s="9">
        <v>119</v>
      </c>
      <c r="C124" t="s">
        <v>366</v>
      </c>
    </row>
    <row r="125" spans="1:3" ht="12.75">
      <c r="A125" s="8" t="s">
        <v>205</v>
      </c>
      <c r="B125" s="9">
        <v>229</v>
      </c>
      <c r="C125" t="s">
        <v>206</v>
      </c>
    </row>
    <row r="126" spans="1:3" ht="12.75">
      <c r="A126" s="8" t="s">
        <v>278</v>
      </c>
      <c r="B126" s="9">
        <v>82</v>
      </c>
      <c r="C126" t="s">
        <v>417</v>
      </c>
    </row>
    <row r="127" spans="1:3" ht="12.75">
      <c r="A127" s="8" t="s">
        <v>207</v>
      </c>
      <c r="B127" s="9">
        <v>83</v>
      </c>
      <c r="C127" t="s">
        <v>208</v>
      </c>
    </row>
    <row r="128" spans="1:3" ht="12.75">
      <c r="A128" s="8" t="s">
        <v>209</v>
      </c>
      <c r="B128" s="9">
        <v>84</v>
      </c>
      <c r="C128" t="s">
        <v>210</v>
      </c>
    </row>
    <row r="129" spans="1:3" ht="12.75">
      <c r="A129" s="8" t="s">
        <v>69</v>
      </c>
      <c r="B129" s="9">
        <v>85</v>
      </c>
      <c r="C129" t="s">
        <v>70</v>
      </c>
    </row>
    <row r="130" spans="1:3" ht="12.75">
      <c r="A130" s="8" t="s">
        <v>211</v>
      </c>
      <c r="B130" s="9">
        <v>232</v>
      </c>
      <c r="C130" t="s">
        <v>212</v>
      </c>
    </row>
    <row r="131" spans="1:3" ht="12.75">
      <c r="A131" s="8" t="s">
        <v>213</v>
      </c>
      <c r="B131" s="9">
        <v>86</v>
      </c>
      <c r="C131" t="s">
        <v>367</v>
      </c>
    </row>
    <row r="132" spans="1:3" ht="12.75">
      <c r="A132" s="8" t="s">
        <v>71</v>
      </c>
      <c r="B132" s="9">
        <v>87</v>
      </c>
      <c r="C132" t="s">
        <v>368</v>
      </c>
    </row>
    <row r="133" spans="1:3" ht="12.75">
      <c r="A133" s="8" t="s">
        <v>214</v>
      </c>
      <c r="B133" s="9">
        <v>264</v>
      </c>
      <c r="C133" t="s">
        <v>215</v>
      </c>
    </row>
    <row r="134" spans="1:3" ht="12.75">
      <c r="A134" s="8" t="s">
        <v>87</v>
      </c>
      <c r="B134" s="9">
        <v>88</v>
      </c>
      <c r="C134" t="s">
        <v>369</v>
      </c>
    </row>
    <row r="135" spans="1:3" ht="12.75">
      <c r="A135" s="8" t="s">
        <v>216</v>
      </c>
      <c r="B135" s="9">
        <v>226</v>
      </c>
      <c r="C135" t="s">
        <v>217</v>
      </c>
    </row>
    <row r="136" spans="1:3" ht="12.75">
      <c r="A136" s="8" t="s">
        <v>218</v>
      </c>
      <c r="B136" s="9">
        <v>203</v>
      </c>
      <c r="C136" t="s">
        <v>219</v>
      </c>
    </row>
    <row r="137" spans="1:3" ht="12.75">
      <c r="A137" s="8" t="s">
        <v>220</v>
      </c>
      <c r="B137" s="9">
        <v>278</v>
      </c>
      <c r="C137" t="s">
        <v>370</v>
      </c>
    </row>
    <row r="138" spans="1:3" ht="12.75">
      <c r="A138" s="8" t="s">
        <v>221</v>
      </c>
      <c r="B138" s="9">
        <v>200</v>
      </c>
      <c r="C138" t="s">
        <v>371</v>
      </c>
    </row>
    <row r="139" spans="1:3" ht="12.75">
      <c r="A139" s="8" t="s">
        <v>88</v>
      </c>
      <c r="B139" s="9">
        <v>89</v>
      </c>
      <c r="C139" t="s">
        <v>372</v>
      </c>
    </row>
    <row r="140" spans="1:3" ht="12.75">
      <c r="A140" s="8" t="s">
        <v>222</v>
      </c>
      <c r="B140" s="9">
        <v>90</v>
      </c>
      <c r="C140" t="s">
        <v>373</v>
      </c>
    </row>
    <row r="141" spans="1:3" ht="12.75">
      <c r="A141" s="8" t="s">
        <v>54</v>
      </c>
      <c r="B141" s="9">
        <v>10</v>
      </c>
      <c r="C141" t="s">
        <v>55</v>
      </c>
    </row>
    <row r="142" spans="1:3" ht="12.75">
      <c r="A142" s="8" t="s">
        <v>223</v>
      </c>
      <c r="B142" s="9">
        <v>31</v>
      </c>
      <c r="C142" t="s">
        <v>224</v>
      </c>
    </row>
    <row r="143" spans="1:3" ht="12.75">
      <c r="A143" s="8" t="s">
        <v>56</v>
      </c>
      <c r="B143" s="9">
        <v>39</v>
      </c>
      <c r="C143" t="s">
        <v>57</v>
      </c>
    </row>
    <row r="144" spans="1:3" ht="12.75">
      <c r="A144" s="8" t="s">
        <v>225</v>
      </c>
      <c r="B144" s="9">
        <v>227</v>
      </c>
      <c r="C144" t="s">
        <v>226</v>
      </c>
    </row>
    <row r="145" spans="1:3" ht="12.75">
      <c r="A145" s="8" t="s">
        <v>72</v>
      </c>
      <c r="B145" s="9">
        <v>46</v>
      </c>
      <c r="C145" t="s">
        <v>374</v>
      </c>
    </row>
    <row r="146" spans="1:3" ht="12.75">
      <c r="A146" s="8" t="s">
        <v>227</v>
      </c>
      <c r="B146" s="9">
        <v>61</v>
      </c>
      <c r="C146" t="s">
        <v>228</v>
      </c>
    </row>
    <row r="147" spans="1:3" ht="12.75">
      <c r="A147" s="8" t="s">
        <v>13</v>
      </c>
      <c r="B147" s="9">
        <v>37</v>
      </c>
      <c r="C147" t="s">
        <v>14</v>
      </c>
    </row>
    <row r="148" spans="1:3" ht="12.75">
      <c r="A148" s="8" t="s">
        <v>229</v>
      </c>
      <c r="B148" s="9">
        <v>65</v>
      </c>
      <c r="C148" t="s">
        <v>230</v>
      </c>
    </row>
    <row r="149" spans="1:3" ht="12.75">
      <c r="A149" s="8" t="s">
        <v>80</v>
      </c>
      <c r="B149" s="9">
        <v>7</v>
      </c>
      <c r="C149" t="s">
        <v>406</v>
      </c>
    </row>
    <row r="150" spans="1:3" ht="12.75">
      <c r="A150" s="8" t="s">
        <v>231</v>
      </c>
      <c r="B150" s="9">
        <v>263</v>
      </c>
      <c r="C150" t="s">
        <v>232</v>
      </c>
    </row>
    <row r="151" spans="1:3" ht="12.75">
      <c r="A151" s="8" t="s">
        <v>233</v>
      </c>
      <c r="B151" s="9">
        <v>217</v>
      </c>
      <c r="C151" t="s">
        <v>234</v>
      </c>
    </row>
    <row r="152" spans="1:3" ht="12.75">
      <c r="A152" s="8" t="s">
        <v>58</v>
      </c>
      <c r="B152" s="9">
        <v>104</v>
      </c>
      <c r="C152" t="s">
        <v>59</v>
      </c>
    </row>
    <row r="153" spans="1:3" ht="12.75">
      <c r="A153" s="8" t="s">
        <v>235</v>
      </c>
      <c r="B153" s="9">
        <v>266</v>
      </c>
      <c r="C153" t="s">
        <v>236</v>
      </c>
    </row>
    <row r="154" spans="1:3" ht="12.75">
      <c r="A154" s="8" t="s">
        <v>60</v>
      </c>
      <c r="B154" s="9">
        <v>91</v>
      </c>
      <c r="C154" t="s">
        <v>61</v>
      </c>
    </row>
    <row r="155" spans="1:3" ht="12.75">
      <c r="A155" s="8" t="s">
        <v>73</v>
      </c>
      <c r="B155" s="9">
        <v>92</v>
      </c>
      <c r="C155" t="s">
        <v>74</v>
      </c>
    </row>
    <row r="156" spans="1:3" ht="12.75">
      <c r="A156" s="8" t="s">
        <v>279</v>
      </c>
      <c r="B156" s="9">
        <v>93</v>
      </c>
      <c r="C156" t="s">
        <v>280</v>
      </c>
    </row>
    <row r="157" spans="1:3" ht="12.75">
      <c r="A157" s="8" t="s">
        <v>107</v>
      </c>
      <c r="B157" s="9">
        <v>240</v>
      </c>
      <c r="C157" t="s">
        <v>108</v>
      </c>
    </row>
    <row r="158" spans="1:3" ht="12.75">
      <c r="A158" s="8" t="s">
        <v>281</v>
      </c>
      <c r="B158" s="9">
        <v>51</v>
      </c>
      <c r="C158" t="s">
        <v>282</v>
      </c>
    </row>
    <row r="159" spans="1:3" ht="12.75">
      <c r="A159" s="8" t="s">
        <v>75</v>
      </c>
      <c r="B159" s="9">
        <v>94</v>
      </c>
      <c r="C159" t="s">
        <v>375</v>
      </c>
    </row>
    <row r="160" spans="1:3" ht="12.75">
      <c r="A160" s="8" t="s">
        <v>62</v>
      </c>
      <c r="B160" s="9">
        <v>95</v>
      </c>
      <c r="C160" t="s">
        <v>63</v>
      </c>
    </row>
    <row r="161" spans="1:3" ht="12.75">
      <c r="A161" s="8" t="s">
        <v>174</v>
      </c>
      <c r="B161" s="9">
        <v>45</v>
      </c>
      <c r="C161" t="s">
        <v>354</v>
      </c>
    </row>
    <row r="162" spans="1:3" ht="12.75">
      <c r="A162" s="8" t="s">
        <v>237</v>
      </c>
      <c r="B162" s="9">
        <v>96</v>
      </c>
      <c r="C162" t="s">
        <v>238</v>
      </c>
    </row>
    <row r="163" spans="1:3" ht="12.75">
      <c r="A163" s="8" t="s">
        <v>109</v>
      </c>
      <c r="B163" s="9">
        <v>97</v>
      </c>
      <c r="C163" t="s">
        <v>376</v>
      </c>
    </row>
    <row r="164" spans="1:3" ht="12.75">
      <c r="A164" s="8" t="s">
        <v>239</v>
      </c>
      <c r="B164" s="9">
        <v>98</v>
      </c>
      <c r="C164" t="s">
        <v>240</v>
      </c>
    </row>
    <row r="165" spans="1:3" ht="12.75">
      <c r="A165" s="8" t="s">
        <v>283</v>
      </c>
      <c r="B165" s="9">
        <v>265</v>
      </c>
      <c r="C165" t="s">
        <v>284</v>
      </c>
    </row>
    <row r="166" spans="1:3" ht="12.75">
      <c r="A166" s="8" t="s">
        <v>241</v>
      </c>
      <c r="B166" s="9">
        <v>100</v>
      </c>
      <c r="C166" t="s">
        <v>242</v>
      </c>
    </row>
    <row r="167" spans="1:3" ht="12.75">
      <c r="A167" s="8" t="s">
        <v>64</v>
      </c>
      <c r="B167" s="9">
        <v>102</v>
      </c>
      <c r="C167" t="s">
        <v>65</v>
      </c>
    </row>
    <row r="168" spans="1:3" ht="12.75">
      <c r="A168" s="8" t="s">
        <v>83</v>
      </c>
      <c r="B168" s="9">
        <v>103</v>
      </c>
      <c r="C168" t="s">
        <v>84</v>
      </c>
    </row>
    <row r="169" spans="1:3" ht="12.75">
      <c r="A169" s="8" t="s">
        <v>243</v>
      </c>
      <c r="B169" s="9">
        <v>219</v>
      </c>
      <c r="C169" t="s">
        <v>244</v>
      </c>
    </row>
    <row r="170" spans="1:3" ht="12.75">
      <c r="A170" s="8" t="s">
        <v>245</v>
      </c>
      <c r="B170" s="9">
        <v>242</v>
      </c>
      <c r="C170" t="s">
        <v>377</v>
      </c>
    </row>
    <row r="171" spans="1:3" ht="12.75">
      <c r="A171" s="8" t="s">
        <v>246</v>
      </c>
      <c r="B171" s="9">
        <v>205</v>
      </c>
      <c r="C171" t="s">
        <v>247</v>
      </c>
    </row>
    <row r="172" spans="1:3" ht="12.75">
      <c r="A172" s="8" t="s">
        <v>248</v>
      </c>
      <c r="B172" s="9">
        <v>204</v>
      </c>
      <c r="C172" t="s">
        <v>249</v>
      </c>
    </row>
    <row r="173" spans="1:3" ht="12.75">
      <c r="A173" s="8" t="s">
        <v>110</v>
      </c>
      <c r="B173" s="9">
        <v>247</v>
      </c>
      <c r="C173" t="s">
        <v>378</v>
      </c>
    </row>
    <row r="174" spans="1:3" ht="12.75">
      <c r="A174" s="8" t="s">
        <v>250</v>
      </c>
      <c r="B174" s="9">
        <v>221</v>
      </c>
      <c r="C174" t="s">
        <v>379</v>
      </c>
    </row>
    <row r="175" spans="1:3" ht="12.75">
      <c r="A175" s="8" t="s">
        <v>36</v>
      </c>
      <c r="B175" s="9">
        <v>23</v>
      </c>
      <c r="C175" t="s">
        <v>347</v>
      </c>
    </row>
    <row r="176" spans="1:3" ht="12.75">
      <c r="A176" s="8" t="s">
        <v>251</v>
      </c>
      <c r="B176" s="9">
        <v>241</v>
      </c>
      <c r="C176" t="s">
        <v>252</v>
      </c>
    </row>
    <row r="177" ht="12.75">
      <c r="C177"/>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Esther Howell</cp:lastModifiedBy>
  <cp:lastPrinted>2006-09-08T09:30:44Z</cp:lastPrinted>
  <dcterms:created xsi:type="dcterms:W3CDTF">2006-07-12T08:46:50Z</dcterms:created>
  <dcterms:modified xsi:type="dcterms:W3CDTF">2007-03-19T08:28:27Z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